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Sheet1" sheetId="1" r:id="rId1"/>
    <sheet name="Urban Description 01" sheetId="2" r:id="rId2"/>
  </sheets>
  <definedNames>
    <definedName name="_xlnm.Print_Area" localSheetId="1">'Urban Description 01'!$A$8:$F$1856</definedName>
    <definedName name="_xlnm.Print_Titles" localSheetId="1">'Urban Description 01'!$1:$8</definedName>
    <definedName name="Print_Titles_MI" localSheetId="1">'Urban Description 01'!$1:$7</definedName>
  </definedNames>
  <calcPr fullCalcOnLoad="1"/>
</workbook>
</file>

<file path=xl/sharedStrings.xml><?xml version="1.0" encoding="utf-8"?>
<sst xmlns="http://schemas.openxmlformats.org/spreadsheetml/2006/main" count="2519" uniqueCount="1120">
  <si>
    <t xml:space="preserve"> (F.A. URBAN SYSTEM 1200)</t>
  </si>
  <si>
    <t>TOWN OF BENNINGTON</t>
  </si>
  <si>
    <t xml:space="preserve"> (F.A. URBAN SYSTEM 1000)</t>
  </si>
  <si>
    <t>VILLAGE OF OLD BENNINGTON</t>
  </si>
  <si>
    <t xml:space="preserve"> (F.A. URBAN SYSTEM 1400)</t>
  </si>
  <si>
    <t>TOWN OF SHAFTSBURY</t>
  </si>
  <si>
    <t xml:space="preserve"> (F.A. URBAN SYSTEM 1600)</t>
  </si>
  <si>
    <t>TOWN OF BRATTLEBORO</t>
  </si>
  <si>
    <t xml:space="preserve"> (F.A. URBAN SYSTEM 2000)</t>
  </si>
  <si>
    <t>CITY OF RUTLAND (F.A. URBAN SYSTEM 3000)</t>
  </si>
  <si>
    <t>TOWN OF RUTLAND (F.A. URBAN SYSTEM 3200)</t>
  </si>
  <si>
    <t>TOWN OF WEST RUTLAND</t>
  </si>
  <si>
    <t xml:space="preserve"> (F.A. URBAN SYSTEM 3400)</t>
  </si>
  <si>
    <t>TOWN OF MENDON (F.A. URBAN SYSTEM 3600)</t>
  </si>
  <si>
    <t>TOWN OF PROCTOR (F.A. URBAN SYSTEM 3800)</t>
  </si>
  <si>
    <t xml:space="preserve">CITY OF BURLINGTON (F.A. URBAN SYSTEM 5000)  </t>
  </si>
  <si>
    <t>CITY OF WINOOSKI (F.A. URBAN SYSTEM 5100)</t>
  </si>
  <si>
    <t>CITY OF SOUTH BURLINGTON</t>
  </si>
  <si>
    <t xml:space="preserve"> (F.A. URBAN SYSTEM 5200)</t>
  </si>
  <si>
    <t>VILLAGE OF ESSEX JUNCTION AND TOWN OF ESSEX</t>
  </si>
  <si>
    <t>(F.A. URBAN SYSTEM 5300 &amp; 5400)</t>
  </si>
  <si>
    <t>TOWN OF WILLISTON (F.A. URBAN SYSTEM 5500)</t>
  </si>
  <si>
    <t>TOWN OF COLCHESTER (F.A. URBAN SYSTEM 5600)</t>
  </si>
  <si>
    <t>TOWN OF SHELBURNE (F.A. URBAN SYSTEM 5700)</t>
  </si>
  <si>
    <t>TOWN OF MILTON (F.A. URBAN SYSTEM 5800)</t>
  </si>
  <si>
    <t>TOWN OF MIDDLEBURY (F.A. URBAN SYSTEM 5900)</t>
  </si>
  <si>
    <t xml:space="preserve">BARRE - BERLIN - MONTPELIER </t>
  </si>
  <si>
    <t>FEDERAL-AID URBAN AREA</t>
  </si>
  <si>
    <t>CITY OF BARRE (F.A. URBAN SYSTEM 6000)</t>
  </si>
  <si>
    <t>TOWN OF BARRE (F.A. URBAN SYSTEM 6100)</t>
  </si>
  <si>
    <t>TOWN OF BERLIN (F.A. URBAN SYSTEM 6200)</t>
  </si>
  <si>
    <t>TOWN OF EAST MONTPELIER</t>
  </si>
  <si>
    <t>(F.A. URBAN SYSTEM 6300)</t>
  </si>
  <si>
    <t>CITY OF MONTPELIER (F.A. URBAN SYSTEM 6400)</t>
  </si>
  <si>
    <t>TOWN OF ST. JOHNSBURY</t>
  </si>
  <si>
    <t xml:space="preserve"> (F.A. URBAN SYSTEM 7000)</t>
  </si>
  <si>
    <t>CITY OF ST. ALBANS (F.A. URBAN SYSTEM 8000)</t>
  </si>
  <si>
    <t>TOWN OF ST. ALBANS (F.A. URBAN SYSTEM 8200)</t>
  </si>
  <si>
    <t xml:space="preserve">DESCRIPTION OF FEDERAL-AID URBAN ROUTES  </t>
  </si>
  <si>
    <t>VERMONT</t>
  </si>
  <si>
    <t xml:space="preserve">   (S. Main St./ Main Street)</t>
  </si>
  <si>
    <t>(VT 23)</t>
  </si>
  <si>
    <t>Class 3 TH 46</t>
  </si>
  <si>
    <t>Class 3 TH 47</t>
  </si>
  <si>
    <t>South Pleasant Street/ Water St.</t>
  </si>
  <si>
    <t>Class 3 TH 72</t>
  </si>
  <si>
    <t>Class 3 TH 7</t>
  </si>
  <si>
    <t>Class 3 TH 74</t>
  </si>
  <si>
    <t>Class 3 TH 70</t>
  </si>
  <si>
    <t>Class 2 TH 48</t>
  </si>
  <si>
    <t>Class 3 TH 84</t>
  </si>
  <si>
    <t>Class 3 TH 6</t>
  </si>
  <si>
    <t>South Street (non-F.A.U.)/ Porter Hospital Facility</t>
  </si>
  <si>
    <t>F.A.U. Limit (Southeast) and TH 41</t>
  </si>
  <si>
    <t>Class 3 TH 43</t>
  </si>
  <si>
    <t>Class 3 TH 22</t>
  </si>
  <si>
    <t>Class 3 TH 36</t>
  </si>
  <si>
    <t>Class 3 TH 21</t>
  </si>
  <si>
    <t>(was Franklin St.)</t>
  </si>
  <si>
    <t>Wellington St.</t>
  </si>
  <si>
    <t>Church St. (TH 2)</t>
  </si>
  <si>
    <t>(was Fred Maddison Rd.)</t>
  </si>
  <si>
    <t>(was Corn Hill Rd.)</t>
  </si>
  <si>
    <t>(was Marble St. Ext.)</t>
  </si>
  <si>
    <t>F.A.U. 5303 (Susie Wilson Road)</t>
  </si>
  <si>
    <t>(was Jackson Rd.)</t>
  </si>
  <si>
    <t>Ramp "C" and "D"</t>
  </si>
  <si>
    <t>Class 3 TH 538</t>
  </si>
  <si>
    <t>Class 3 TH 540</t>
  </si>
  <si>
    <t>Class 3 TH 344</t>
  </si>
  <si>
    <t>Class 3 TH 386</t>
  </si>
  <si>
    <t>Class 3 TH 334</t>
  </si>
  <si>
    <t>Higgins Hill Road / Ball Road/ Urban Compact Limits</t>
  </si>
  <si>
    <t>Class 3 TH 376</t>
  </si>
  <si>
    <t>Class 3 TH 544</t>
  </si>
  <si>
    <t>Class 3 TH 522</t>
  </si>
  <si>
    <t>Class 3 TH 372</t>
  </si>
  <si>
    <t>Class 3 TH 306</t>
  </si>
  <si>
    <t>Class 3 TH 520</t>
  </si>
  <si>
    <t>Concord Ave.</t>
  </si>
  <si>
    <t>(was Higgins Hill Rd.)</t>
  </si>
  <si>
    <t>Severance Hill Rd.</t>
  </si>
  <si>
    <t>(was Red Village Rd.)</t>
  </si>
  <si>
    <t>VERMONT AGENCY OF TRANSPORTATION</t>
  </si>
  <si>
    <t>FUNCTIONAL CLASS</t>
  </si>
  <si>
    <t>ROUTE</t>
  </si>
  <si>
    <t>FROM</t>
  </si>
  <si>
    <t>TO</t>
  </si>
  <si>
    <t>MILEAGE</t>
  </si>
  <si>
    <t>OTHER FREEWAY /</t>
  </si>
  <si>
    <t>US 7</t>
  </si>
  <si>
    <t>VT 7A, TH 28, and US 7 Intersection</t>
  </si>
  <si>
    <t>F.A.U. Limit (North)</t>
  </si>
  <si>
    <t>EXPRESSWAY</t>
  </si>
  <si>
    <t>F.A.U. Limit (South)</t>
  </si>
  <si>
    <t>F.A.U. Limit (West)</t>
  </si>
  <si>
    <t>Projected</t>
  </si>
  <si>
    <t>OTHER FREEWAY / EXPRESSWAY SUB-TOTAL</t>
  </si>
  <si>
    <t>PRINCIPAL ARTERIAL</t>
  </si>
  <si>
    <t>VT 9</t>
  </si>
  <si>
    <t>Bennington Town / Old Bennington Village Line</t>
  </si>
  <si>
    <t>Old Bennington Village / Bennington Urban Compact Line (East)</t>
  </si>
  <si>
    <t>F.A.U. Limit Woodford Town Line</t>
  </si>
  <si>
    <t>US 7 (South St.,</t>
  </si>
  <si>
    <t>VT 7A and TH 28 Intersection</t>
  </si>
  <si>
    <t>(North St., Hunt St.)</t>
  </si>
  <si>
    <t>PRINCIPAL ARTERIAL SUB-TOTAL</t>
  </si>
  <si>
    <t>MINOR ARTERIAL</t>
  </si>
  <si>
    <t>VT 7A (Northside</t>
  </si>
  <si>
    <t>US 7, TH 28, and VT 7A Intersection</t>
  </si>
  <si>
    <t>Drive)</t>
  </si>
  <si>
    <t>VT 67A</t>
  </si>
  <si>
    <t>VT 7A and VT 67A Intersection</t>
  </si>
  <si>
    <t>North Bennington Village / Bennington Town Line</t>
  </si>
  <si>
    <t>Benmont Avenue</t>
  </si>
  <si>
    <t>VT 9 (Main Street)</t>
  </si>
  <si>
    <t>Hunt Street Ext.</t>
  </si>
  <si>
    <t>Class 2 TH</t>
  </si>
  <si>
    <t>County Street</t>
  </si>
  <si>
    <t>North Branch Street</t>
  </si>
  <si>
    <t>Hunt Street West</t>
  </si>
  <si>
    <t>VT 7A</t>
  </si>
  <si>
    <t>Gage Street</t>
  </si>
  <si>
    <t>Class 3 TH</t>
  </si>
  <si>
    <t>MINOR ARTERIAL SUB-TOTAL</t>
  </si>
  <si>
    <t>COLLECTOR</t>
  </si>
  <si>
    <t>Bank Street</t>
  </si>
  <si>
    <t>Old Bennington Village / Bennington Urban Compact Line</t>
  </si>
  <si>
    <t>Bank Street Ext.</t>
  </si>
  <si>
    <t>Beech Street</t>
  </si>
  <si>
    <t>South Stream Road</t>
  </si>
  <si>
    <t>Bradford Street</t>
  </si>
  <si>
    <t>Coolidge Avenue</t>
  </si>
  <si>
    <t>Brooklyn Drive</t>
  </si>
  <si>
    <t>Park Street</t>
  </si>
  <si>
    <t>Burgess Road</t>
  </si>
  <si>
    <t>Safford Street</t>
  </si>
  <si>
    <t>Crescent Blvd.</t>
  </si>
  <si>
    <t>US 7 (South Street)</t>
  </si>
  <si>
    <t>Westside Drive</t>
  </si>
  <si>
    <t>Depot Street</t>
  </si>
  <si>
    <t>US 7 (Hunt Street)</t>
  </si>
  <si>
    <t>Dewey Street</t>
  </si>
  <si>
    <t>Monument Avenue</t>
  </si>
  <si>
    <t>East Road</t>
  </si>
  <si>
    <t>Elm Street</t>
  </si>
  <si>
    <t>US 7 (South Main Street)</t>
  </si>
  <si>
    <t>TH Gage Street</t>
  </si>
  <si>
    <t>US 7 (North Street)</t>
  </si>
  <si>
    <t>Gypsy Lane</t>
  </si>
  <si>
    <t>Walloomsac Street</t>
  </si>
  <si>
    <t>Kocher Dr. (TH 28)</t>
  </si>
  <si>
    <t>Mattison Rd.</t>
  </si>
  <si>
    <t>Rice Lane</t>
  </si>
  <si>
    <t>Bennington Town / North Bennington Village Line</t>
  </si>
  <si>
    <t>Orchard Road</t>
  </si>
  <si>
    <t>Willow Road</t>
  </si>
  <si>
    <t>Pleasant Street</t>
  </si>
  <si>
    <t>Vt 9 (Main Street)</t>
  </si>
  <si>
    <t>School Street</t>
  </si>
  <si>
    <t>Silver Street</t>
  </si>
  <si>
    <t>Prospect Street</t>
  </si>
  <si>
    <t>F.A.U. Limit (Southeast)</t>
  </si>
  <si>
    <t>Union Street</t>
  </si>
  <si>
    <t>Valentine Street</t>
  </si>
  <si>
    <t>Walloomsac Road</t>
  </si>
  <si>
    <t>Washington Avenue</t>
  </si>
  <si>
    <t>Weeks Street</t>
  </si>
  <si>
    <t>Class 3TH</t>
  </si>
  <si>
    <t>COLLECTOR SUB-TOTAL</t>
  </si>
  <si>
    <t>VT 67</t>
  </si>
  <si>
    <t>VT 67A and VT 67 Intersection</t>
  </si>
  <si>
    <t>North Bennington Village / Shaftsbury Line</t>
  </si>
  <si>
    <t>VT 67 and VT 67A Intersection</t>
  </si>
  <si>
    <t>Mattison Road</t>
  </si>
  <si>
    <t>Overlea Road</t>
  </si>
  <si>
    <t>Mechanic Street</t>
  </si>
  <si>
    <t>Shaftsbury / Bennington Town Line</t>
  </si>
  <si>
    <t>Shaftsbury F.A.U. Limit (North)</t>
  </si>
  <si>
    <t xml:space="preserve">Church Street </t>
  </si>
  <si>
    <t>Shaftsbury F.A.U. Limit (East)</t>
  </si>
  <si>
    <t>Shaftsbury F.A.U. Limit (West)</t>
  </si>
  <si>
    <t>Class 2 TH-2</t>
  </si>
  <si>
    <t>Cleveland Avenue</t>
  </si>
  <si>
    <t>Class 2 TH-4</t>
  </si>
  <si>
    <t>Hawks-White Creek</t>
  </si>
  <si>
    <t>Class 3 TH-47</t>
  </si>
  <si>
    <t>Hawkes-White Creek</t>
  </si>
  <si>
    <t>Lamb Road</t>
  </si>
  <si>
    <t>Class 3 TH-46</t>
  </si>
  <si>
    <t>Class 3 TH-42</t>
  </si>
  <si>
    <t>BENNINGTON FEDERAL-AID URBAN AREA</t>
  </si>
  <si>
    <t>TOTAL INTERSTATE</t>
  </si>
  <si>
    <t>TOTAL OTHER FREEWAY / EXPRESSWAY</t>
  </si>
  <si>
    <t>TOTAL PRINCIPAL ARTERIAL</t>
  </si>
  <si>
    <t>TOTAL MINOR ARTERIAL</t>
  </si>
  <si>
    <t>TOTAL COLLECTOR</t>
  </si>
  <si>
    <t>TOTAL FEDERAL-AID</t>
  </si>
  <si>
    <t>TOTAL NON-FEDERAL-AID (LOCAL)</t>
  </si>
  <si>
    <t>TOTAL URBAN MILEAGE</t>
  </si>
  <si>
    <t>FEDERAL-AID PERCENTAGE</t>
  </si>
  <si>
    <t>INTERSTATE</t>
  </si>
  <si>
    <t>I-91</t>
  </si>
  <si>
    <t>INTERSTATE SUB-TOTAL</t>
  </si>
  <si>
    <t>I-91 and VT 9 (Western Avenue) Interchange</t>
  </si>
  <si>
    <t>VT 9 (High Street and</t>
  </si>
  <si>
    <t>US 5 (Main Street) and VT 9 (High Street) Intersection</t>
  </si>
  <si>
    <t>Western Avenue)</t>
  </si>
  <si>
    <t/>
  </si>
  <si>
    <t xml:space="preserve">US 5 (Putney Road), Brattleboro State Highway and VT 9 </t>
  </si>
  <si>
    <t>F.A.U. Limit (East)</t>
  </si>
  <si>
    <t>Intersection</t>
  </si>
  <si>
    <t>Brattleboro State Hwy.</t>
  </si>
  <si>
    <t>I-91 and Brattleboro State Highway Interchange</t>
  </si>
  <si>
    <t>US 5 (Putney Road), Brattleboro State HWY and VT 9 Intersection</t>
  </si>
  <si>
    <t>US 5 (Main Street)</t>
  </si>
  <si>
    <t>VT 9 Intersection</t>
  </si>
  <si>
    <t>VT 30 Intersection</t>
  </si>
  <si>
    <t>US 5 (Canal Street</t>
  </si>
  <si>
    <t>VT 9 and US 5 Intersection</t>
  </si>
  <si>
    <t>and Main Street)</t>
  </si>
  <si>
    <t>US 5 (Putney Road)</t>
  </si>
  <si>
    <t>VT 30</t>
  </si>
  <si>
    <t>VT 142 (Vernon St.)</t>
  </si>
  <si>
    <t>US 5 (Main Street) and VT 142 (Vernon Street) Intersection</t>
  </si>
  <si>
    <t>SR 119(Bridge Street)</t>
  </si>
  <si>
    <t>VT 142 (Vernon Street) and SR 119 (Bridge Street) Intersection</t>
  </si>
  <si>
    <t>Chaplin Street</t>
  </si>
  <si>
    <t>Oak Street</t>
  </si>
  <si>
    <t>VT 30 (Linden Street)</t>
  </si>
  <si>
    <t>US 5 (Canal Street)</t>
  </si>
  <si>
    <t>Frost Street/Flat Street</t>
  </si>
  <si>
    <t>Elliot Street</t>
  </si>
  <si>
    <t>Green Street</t>
  </si>
  <si>
    <t>VT 9 (High Street)</t>
  </si>
  <si>
    <t>Whipple Street</t>
  </si>
  <si>
    <t>COLLECTORS</t>
  </si>
  <si>
    <t>Estey Street</t>
  </si>
  <si>
    <t>Cedar Street</t>
  </si>
  <si>
    <t>VT 9 (Western Avenue)</t>
  </si>
  <si>
    <t>Cotton Mill Hill</t>
  </si>
  <si>
    <t>VT 142 (Vernon Street)</t>
  </si>
  <si>
    <t>South Main Street</t>
  </si>
  <si>
    <t>US 5 Main Street</t>
  </si>
  <si>
    <t>Frost Place</t>
  </si>
  <si>
    <t>Frost Street</t>
  </si>
  <si>
    <t>Holden Street</t>
  </si>
  <si>
    <t>Fairground Road</t>
  </si>
  <si>
    <t>Fairview Street</t>
  </si>
  <si>
    <t>Maple Street</t>
  </si>
  <si>
    <t>Flat Street</t>
  </si>
  <si>
    <t>Greenleaf Street</t>
  </si>
  <si>
    <t>Guilford Street</t>
  </si>
  <si>
    <t>Oak Grove Avenue</t>
  </si>
  <si>
    <t>Park Place</t>
  </si>
  <si>
    <t>Vt 30 (Linden Street)</t>
  </si>
  <si>
    <t>Pine Street</t>
  </si>
  <si>
    <t>Williams Street</t>
  </si>
  <si>
    <t>BRATTLEBORO FEDERAL-AID URBAN AREA</t>
  </si>
  <si>
    <t>Rutland Town Line / Rutland City Line (South)</t>
  </si>
  <si>
    <t>Rutland City / Rutland Town Line (North)</t>
  </si>
  <si>
    <t>(2.500)</t>
  </si>
  <si>
    <t>Rutland Bypass</t>
  </si>
  <si>
    <t>US 4</t>
  </si>
  <si>
    <t>US 7 (Main Street and US 4 (Woodstock Avenue) Intersection)</t>
  </si>
  <si>
    <t>Rutland City / Rutland Town Line (East)</t>
  </si>
  <si>
    <t>BR US 4</t>
  </si>
  <si>
    <t>Rutland Town / Rutland City Line (West)</t>
  </si>
  <si>
    <t>West Street / Columbian Avenue Intersection</t>
  </si>
  <si>
    <t>West Street and Merchants Row Intersection</t>
  </si>
  <si>
    <t>US 7 (North Main Street)</t>
  </si>
  <si>
    <t>Rutland Town / Rutland City Line (South)</t>
  </si>
  <si>
    <t>Merchants Row</t>
  </si>
  <si>
    <t>Strongs Avenue</t>
  </si>
  <si>
    <t>BR US 4 (West Street)</t>
  </si>
  <si>
    <t>West Street</t>
  </si>
  <si>
    <t>BR US 4 (Merchants ROW)</t>
  </si>
  <si>
    <t>West Street and Merchants ROW Intersection</t>
  </si>
  <si>
    <t>Allen Street</t>
  </si>
  <si>
    <t>Stratton Road</t>
  </si>
  <si>
    <t>Field Avenue</t>
  </si>
  <si>
    <t>Grove Street</t>
  </si>
  <si>
    <t>Merchants ROW</t>
  </si>
  <si>
    <t>US 4 (Woodstock Avenue)</t>
  </si>
  <si>
    <t>Church Street</t>
  </si>
  <si>
    <t>US 4 (West Street)</t>
  </si>
  <si>
    <t>Crescent Street</t>
  </si>
  <si>
    <t>Dorr Drive</t>
  </si>
  <si>
    <t>Campbell Road</t>
  </si>
  <si>
    <t>Ripley Road</t>
  </si>
  <si>
    <t>East Street</t>
  </si>
  <si>
    <t>Jackson Avenue</t>
  </si>
  <si>
    <t>Evelyn Street</t>
  </si>
  <si>
    <t>Center Street</t>
  </si>
  <si>
    <t>Freight Street</t>
  </si>
  <si>
    <t>Fairview Avenue</t>
  </si>
  <si>
    <t>Pierpoint Avenue</t>
  </si>
  <si>
    <t>Forest Street</t>
  </si>
  <si>
    <t>Rutland City / Rutland Town Line</t>
  </si>
  <si>
    <t>Harrington Avenue</t>
  </si>
  <si>
    <t>Hillside Road</t>
  </si>
  <si>
    <t>North Street Extension</t>
  </si>
  <si>
    <t>Kendall Avenue</t>
  </si>
  <si>
    <t>North Main Street</t>
  </si>
  <si>
    <t>Killington Avenue</t>
  </si>
  <si>
    <t>Library Avenue</t>
  </si>
  <si>
    <t>Lincoln Avenue</t>
  </si>
  <si>
    <t>Madison Street</t>
  </si>
  <si>
    <t>Meadow Street</t>
  </si>
  <si>
    <t>River Street</t>
  </si>
  <si>
    <t>State Street</t>
  </si>
  <si>
    <t>Clement Road</t>
  </si>
  <si>
    <t>Rutland Town / Rutland City Line</t>
  </si>
  <si>
    <t>Temple Street</t>
  </si>
  <si>
    <t>Wales Street</t>
  </si>
  <si>
    <t>Washington Street</t>
  </si>
  <si>
    <t xml:space="preserve">Projected Rutland </t>
  </si>
  <si>
    <t>F.A.U. Limit South , US 4 (new) Intersection</t>
  </si>
  <si>
    <t>F.A.U. Limit (North), US 7 Intersection (excluding Rutland City)</t>
  </si>
  <si>
    <t>(1.833)</t>
  </si>
  <si>
    <t>Bypass</t>
  </si>
  <si>
    <t>F.A.U. Limit (North), US 7 Intersection</t>
  </si>
  <si>
    <t>F.A.U. Limit (East), Chittenden Road Intersection</t>
  </si>
  <si>
    <t>(0.875)</t>
  </si>
  <si>
    <t>F.A.U. Limit (Northeast)</t>
  </si>
  <si>
    <t>Rutland / Mendon Town Line</t>
  </si>
  <si>
    <t>(0.600)</t>
  </si>
  <si>
    <t>Rutland Town / Mendon Town Line</t>
  </si>
  <si>
    <t>US 4 (Business Rte.)</t>
  </si>
  <si>
    <t>West Rutland / Rutland Town Line</t>
  </si>
  <si>
    <t>MINOR ARTERIALS</t>
  </si>
  <si>
    <t>VT 3</t>
  </si>
  <si>
    <t>Proctor / Rutland Town Line</t>
  </si>
  <si>
    <t>Rutland Town / Business Rt. 4</t>
  </si>
  <si>
    <t>US 7 Intersection</t>
  </si>
  <si>
    <t>Cold River Road</t>
  </si>
  <si>
    <t>Stratton Road Intersection / F.A.U. Limit (Southeast)</t>
  </si>
  <si>
    <t>Town Line Road Intersection / F.A.U. Limit (East)</t>
  </si>
  <si>
    <t>Park Lane</t>
  </si>
  <si>
    <t>Post Road Intersection</t>
  </si>
  <si>
    <t>Post Road</t>
  </si>
  <si>
    <t>US 4 Intersection</t>
  </si>
  <si>
    <t>Post Road Ext.</t>
  </si>
  <si>
    <t>Park Lane Intersection</t>
  </si>
  <si>
    <t>Town Line Road</t>
  </si>
  <si>
    <t>Killington Ave./Notch Road</t>
  </si>
  <si>
    <t>West Proctor Road</t>
  </si>
  <si>
    <t>US 4 (Business Rte.) (West Street)</t>
  </si>
  <si>
    <t>Rutland Town / Proctor Town Line</t>
  </si>
  <si>
    <t>F.A.U. Limit (Southwest)</t>
  </si>
  <si>
    <t>VT 4A (Main Street)</t>
  </si>
  <si>
    <t>VT 133</t>
  </si>
  <si>
    <t>(Clarendon Avenue)</t>
  </si>
  <si>
    <t>Marble Street</t>
  </si>
  <si>
    <t>Swamp Road</t>
  </si>
  <si>
    <t>Whipple Hollow Road</t>
  </si>
  <si>
    <t>F.A.U. Limit (Northwest)</t>
  </si>
  <si>
    <t xml:space="preserve"> </t>
  </si>
  <si>
    <t>PRINCIPAL ARTERIALS</t>
  </si>
  <si>
    <t>US 4 / F.A.U. Limit (Northeast)</t>
  </si>
  <si>
    <t>VT 3 (South Street /</t>
  </si>
  <si>
    <t xml:space="preserve">            East Street)</t>
  </si>
  <si>
    <t>Florence Road</t>
  </si>
  <si>
    <t>Beaver Pond Road</t>
  </si>
  <si>
    <t>Main Street</t>
  </si>
  <si>
    <t>North Street</t>
  </si>
  <si>
    <t>VT 3 (South Street / East Street)</t>
  </si>
  <si>
    <t>RUTLAND FEDERAL-AID URBAN AREA</t>
  </si>
  <si>
    <t>In HPMS as</t>
  </si>
  <si>
    <t>VT 127 Beltline</t>
  </si>
  <si>
    <t>Manhattan Drive</t>
  </si>
  <si>
    <t>Burlington / Colchester Town Line</t>
  </si>
  <si>
    <t>#5009</t>
  </si>
  <si>
    <t>VT 127 Connector</t>
  </si>
  <si>
    <t>VT 127</t>
  </si>
  <si>
    <t>#5011</t>
  </si>
  <si>
    <t>US 2</t>
  </si>
  <si>
    <t>Main Street / US 7 (North Willard Street &amp; South Willard Street)</t>
  </si>
  <si>
    <t>Burlington City/ South Burlington City Line</t>
  </si>
  <si>
    <t>South Burlington / Burlington City Line</t>
  </si>
  <si>
    <t>Burlington / Winooski City Line</t>
  </si>
  <si>
    <t>US 7 (Alt. Rte.)</t>
  </si>
  <si>
    <t>US 7 / Gove Street</t>
  </si>
  <si>
    <t>US 7 (North Willard Street)</t>
  </si>
  <si>
    <t>Battery Street</t>
  </si>
  <si>
    <t>dead end (just south of Maple Street)</t>
  </si>
  <si>
    <t>Pearl Street / Battery Park Drive / Park Street</t>
  </si>
  <si>
    <t>Main Street (non-F.A.U. portion) / Battery Street</t>
  </si>
  <si>
    <t>US 2 (Main Street) / US 7 (Willard Street)</t>
  </si>
  <si>
    <t>VT 127 Beltline / Park Street</t>
  </si>
  <si>
    <t>North Champlain Street</t>
  </si>
  <si>
    <t>N. Champlain Street</t>
  </si>
  <si>
    <t>Pearl Street</t>
  </si>
  <si>
    <t>North Union Street</t>
  </si>
  <si>
    <t>North Union Street / Pearl Street</t>
  </si>
  <si>
    <t>North Winooski Avenue</t>
  </si>
  <si>
    <t>Battery Street / Battery Park Drive / Pearl Street</t>
  </si>
  <si>
    <t>Pearl Street (see</t>
  </si>
  <si>
    <t>Battery Park Drive</t>
  </si>
  <si>
    <t>North Champlain Street / Pearl Street</t>
  </si>
  <si>
    <t xml:space="preserve">  also Minor Arterials)</t>
  </si>
  <si>
    <t>South Union Street</t>
  </si>
  <si>
    <t>Alt. US 7 (Shelburne Street / Saint Paul Street)</t>
  </si>
  <si>
    <t>Pearl Street / North Union Street</t>
  </si>
  <si>
    <t>Colchester Avenue</t>
  </si>
  <si>
    <t>Pearl Street / South Prospect Street / North Prospect Street</t>
  </si>
  <si>
    <t>US 7 (Riverside Avenue)</t>
  </si>
  <si>
    <t>East Avenue</t>
  </si>
  <si>
    <t>US 2 (Main Street) / Spear Street</t>
  </si>
  <si>
    <t>Flynn Avenue</t>
  </si>
  <si>
    <t>US 7 (Shelburne Street)</t>
  </si>
  <si>
    <t>North Avenue</t>
  </si>
  <si>
    <t>Sherman Street</t>
  </si>
  <si>
    <t>Plattsburg Avenue</t>
  </si>
  <si>
    <t>Pearl Street / North Champlain Street</t>
  </si>
  <si>
    <t>Colchester Avenue / South Prospect Street</t>
  </si>
  <si>
    <t>also Principal Arterials)</t>
  </si>
  <si>
    <t>Barrett Street</t>
  </si>
  <si>
    <t>Grove Street / Chase Street</t>
  </si>
  <si>
    <t>Burlington / South Burlington City Line</t>
  </si>
  <si>
    <t>Barrett Street / Chase Street</t>
  </si>
  <si>
    <t>US 7 (Willard Street)</t>
  </si>
  <si>
    <t>St. Paul Street</t>
  </si>
  <si>
    <t>S. Winooski Avenue / Howard Street</t>
  </si>
  <si>
    <t>Saint Paul Street (non-F.A.U.) / Main Street</t>
  </si>
  <si>
    <t>S. Prospect Avenue</t>
  </si>
  <si>
    <t>US 2 (Main Street)</t>
  </si>
  <si>
    <t>Colchester Avenue / Pearl Street</t>
  </si>
  <si>
    <t>I-89</t>
  </si>
  <si>
    <t>South Burlington / Winooski City Line</t>
  </si>
  <si>
    <t>Winooski / Colchester Town Line</t>
  </si>
  <si>
    <t>VT 15</t>
  </si>
  <si>
    <t>US 7 / US 2 (Main Street)</t>
  </si>
  <si>
    <t>West Allen Street</t>
  </si>
  <si>
    <t>East Allen Street / US 7</t>
  </si>
  <si>
    <t>Malletts Bay Avenue</t>
  </si>
  <si>
    <t>Dion Street</t>
  </si>
  <si>
    <t>VT 15 (East Allen Street)</t>
  </si>
  <si>
    <t>La Fountain Street / Dion Street (non-F.A.U.)</t>
  </si>
  <si>
    <t>East Spring Street</t>
  </si>
  <si>
    <t>La Fountain Street</t>
  </si>
  <si>
    <t>Dion Street / La Fountain (non-F.A.U.)</t>
  </si>
  <si>
    <t>West Spring Street</t>
  </si>
  <si>
    <t>Williston / South Burlington City Line</t>
  </si>
  <si>
    <t>South Burlington / Colchester Town Line</t>
  </si>
  <si>
    <t>I-189</t>
  </si>
  <si>
    <t>US 7 / Shelburne Road</t>
  </si>
  <si>
    <t>US 2 (Williston Road)</t>
  </si>
  <si>
    <t>South Burlington / Williston Town Line</t>
  </si>
  <si>
    <t>US 7 (Shelburne Road)</t>
  </si>
  <si>
    <t>Shelburne / South Burlington City Line</t>
  </si>
  <si>
    <t>VT 116</t>
  </si>
  <si>
    <t>(Hinesburg Road)</t>
  </si>
  <si>
    <t>Airport Drive</t>
  </si>
  <si>
    <t>Kennedy Drive / US 2 (Williston Road)</t>
  </si>
  <si>
    <t>White Street / Airport Drive Ext.</t>
  </si>
  <si>
    <t>Airport Parkway</t>
  </si>
  <si>
    <t>White Street</t>
  </si>
  <si>
    <t>Kennedy Drive</t>
  </si>
  <si>
    <t>Dorset Street</t>
  </si>
  <si>
    <t>Spear Street</t>
  </si>
  <si>
    <t>Airport Parkway / White Street (collector)</t>
  </si>
  <si>
    <t>Airport Drive / White Street Ext.</t>
  </si>
  <si>
    <t>Allen Road</t>
  </si>
  <si>
    <t>Cheese Factory Road</t>
  </si>
  <si>
    <t>VT 116 (Hinesburg Road)</t>
  </si>
  <si>
    <t>Kimball Avenue</t>
  </si>
  <si>
    <t>Old Farm Road</t>
  </si>
  <si>
    <t>Shunpike Road</t>
  </si>
  <si>
    <t>Kimball Avenue / Old Farm Road (non-F.A.U.)</t>
  </si>
  <si>
    <t>Patchen Road</t>
  </si>
  <si>
    <t>VT 116 (Hinesburg Road) / US 2 (Williston Road)</t>
  </si>
  <si>
    <t>Kimball Avenue / Shunpike Road (non-F.A.U.)</t>
  </si>
  <si>
    <t>Swift Street</t>
  </si>
  <si>
    <t>Airport Parkway / White Street (minor arterial)</t>
  </si>
  <si>
    <t>Market St.</t>
  </si>
  <si>
    <t>Market St. approved in Feb. 1999</t>
  </si>
  <si>
    <t>(formerly Corporate Way)</t>
  </si>
  <si>
    <t>Dorset St.</t>
  </si>
  <si>
    <t>VT-116 (Hinesburg Rd.)</t>
  </si>
  <si>
    <t>*COLLECTOR SUB-TOTAL</t>
  </si>
  <si>
    <t>*Does not include unbuilt facilities</t>
  </si>
  <si>
    <t>OTHER FREEWAY/</t>
  </si>
  <si>
    <t>VT 289</t>
  </si>
  <si>
    <t>VT 2A</t>
  </si>
  <si>
    <t>VT 117</t>
  </si>
  <si>
    <t>Colchester / Essex Town Line</t>
  </si>
  <si>
    <t>Essex / Jericho Town Line</t>
  </si>
  <si>
    <t>VT 15 / VT 2A</t>
  </si>
  <si>
    <t>Williston / Essex Town Line</t>
  </si>
  <si>
    <t>Essex / Colchester Town Line</t>
  </si>
  <si>
    <t>VT 128</t>
  </si>
  <si>
    <t>Essex / Westford Town Line</t>
  </si>
  <si>
    <t>Allen Martin Road</t>
  </si>
  <si>
    <t>Sand Hill Road</t>
  </si>
  <si>
    <t>VT 15 (Jericho Road)</t>
  </si>
  <si>
    <t>Kellogg Road</t>
  </si>
  <si>
    <t>Susie Wilson Road</t>
  </si>
  <si>
    <t>North Williston Road</t>
  </si>
  <si>
    <t>Old Stage Road</t>
  </si>
  <si>
    <t>South Street</t>
  </si>
  <si>
    <t>West Street / South Street (non-F.A.U.)</t>
  </si>
  <si>
    <t>VT 2A (Park Street)</t>
  </si>
  <si>
    <t>5303 (Jct.)</t>
  </si>
  <si>
    <t>F.A.U. 5410 (Susie Wilson Road)</t>
  </si>
  <si>
    <t>5410 (Town)</t>
  </si>
  <si>
    <t>West Street (non-F.A.U.) / West Street Ext.</t>
  </si>
  <si>
    <t>West Street Ext.</t>
  </si>
  <si>
    <t>VT 15 (Pearl Street)</t>
  </si>
  <si>
    <t>Richmond / Williston Town Line</t>
  </si>
  <si>
    <t>US 2 (see also</t>
  </si>
  <si>
    <t>VT 2A (Essex Road)</t>
  </si>
  <si>
    <t xml:space="preserve">       Minor Arterials)</t>
  </si>
  <si>
    <t>VT 2A (see also</t>
  </si>
  <si>
    <t>I-89 interchange / VT 2A (Minor Arterial segment #1)</t>
  </si>
  <si>
    <t>US 2 / VT 2A (Minor Arterial segment #2)</t>
  </si>
  <si>
    <t>Shelburne / Williston Town Line</t>
  </si>
  <si>
    <t>VT 2A / US 2 (Principal Arterial segment)</t>
  </si>
  <si>
    <t>Williston / Richmond Town Line</t>
  </si>
  <si>
    <t xml:space="preserve">    Principal Arterials)</t>
  </si>
  <si>
    <t>VT 2A (segment #1)</t>
  </si>
  <si>
    <t>St. George / Williston Town Line</t>
  </si>
  <si>
    <t>I-89 interchange / VT 2A (Principal Arterial section)</t>
  </si>
  <si>
    <t xml:space="preserve">      (segment #2)</t>
  </si>
  <si>
    <t>US 2 / VT 2A (Primcipal Arterial section)</t>
  </si>
  <si>
    <t xml:space="preserve">    (see also</t>
  </si>
  <si>
    <t>VT 2A Minor Collector segments SUB-TOTAL</t>
  </si>
  <si>
    <t xml:space="preserve">   Principal Arterials)</t>
  </si>
  <si>
    <t>Industrial Avenue</t>
  </si>
  <si>
    <t>VT 2A / Mountain View Road</t>
  </si>
  <si>
    <t>Marshall Avenue</t>
  </si>
  <si>
    <t>Mountain View Road</t>
  </si>
  <si>
    <t>VT 2A / Industrial Avenue</t>
  </si>
  <si>
    <t>Redmond Road / Mountain View Road (non-F.A.U.)</t>
  </si>
  <si>
    <t>Oak Hill Road / US 2</t>
  </si>
  <si>
    <t>Oak Hill Road</t>
  </si>
  <si>
    <t>US 2 / North WIlliston Road</t>
  </si>
  <si>
    <t>Redmond Road</t>
  </si>
  <si>
    <t>VT 289 (projected)</t>
  </si>
  <si>
    <t>Marshall Avenue / Shunpike Road (non-F.A.U.)</t>
  </si>
  <si>
    <t>Colchester / Milton Town Line</t>
  </si>
  <si>
    <t>I-89 interchange</t>
  </si>
  <si>
    <t xml:space="preserve">    Minor Arterials)</t>
  </si>
  <si>
    <t>US 7 (see also</t>
  </si>
  <si>
    <t>US 2 / US 7 (Minor Arterial segment)</t>
  </si>
  <si>
    <t>I-89 interchange / US 2 (Principal Arterial segment)</t>
  </si>
  <si>
    <t>US 2 / US 7 (Principal Arterial segment)</t>
  </si>
  <si>
    <t>VT 127, State Hwy.</t>
  </si>
  <si>
    <t>US 7 / VT 127 TH</t>
  </si>
  <si>
    <t>VT 127 TH:</t>
  </si>
  <si>
    <t>US 7 / VT 127</t>
  </si>
  <si>
    <t>(minor arterial only)</t>
  </si>
  <si>
    <t>Heineberg Rd.</t>
  </si>
  <si>
    <t>Colchester/Burlington Town line</t>
  </si>
  <si>
    <t>W. Lakeshore Dr.</t>
  </si>
  <si>
    <t>Prim Road</t>
  </si>
  <si>
    <t>Malletts Bay Ave.</t>
  </si>
  <si>
    <t>Lime Kiln Road</t>
  </si>
  <si>
    <t>Bay Road</t>
  </si>
  <si>
    <t>E. Lakeshore Drive</t>
  </si>
  <si>
    <t>US-7</t>
  </si>
  <si>
    <t>Malletts Bay Ave./ W. Lakeshore Dr.</t>
  </si>
  <si>
    <t>TH-41/ Bay Rd.</t>
  </si>
  <si>
    <t>Church Rd.</t>
  </si>
  <si>
    <t>Porters Point Road</t>
  </si>
  <si>
    <t>W. Lakeshore Drive</t>
  </si>
  <si>
    <t>Porters Point Rd.</t>
  </si>
  <si>
    <t>Heineberg Rd./ Prim Rd.</t>
  </si>
  <si>
    <t>VT 127 TH/Blakely</t>
  </si>
  <si>
    <t>VT-127 TH</t>
  </si>
  <si>
    <t>Blakely Road</t>
  </si>
  <si>
    <t>Holy Cross Road</t>
  </si>
  <si>
    <t>Porters Point Road / Airport Road</t>
  </si>
  <si>
    <t>VT 127 TH</t>
  </si>
  <si>
    <t>Porter Point Road</t>
  </si>
  <si>
    <t>VT 127 TH (Prim/Heineberg intersection)</t>
  </si>
  <si>
    <t>Holy Cross Rd. / Porters Point Rd. (non-F.A.U.) / Airport Rd.</t>
  </si>
  <si>
    <t>Porter Point/Heineberg intersection</t>
  </si>
  <si>
    <t>W. and E. Lakeshore Drives</t>
  </si>
  <si>
    <t>Blakely</t>
  </si>
  <si>
    <t>Mill Pond Road / Severance Road</t>
  </si>
  <si>
    <t>Mill Pond Road</t>
  </si>
  <si>
    <t>Kellogg Road / Severance Road</t>
  </si>
  <si>
    <t>VT 2A / East Road</t>
  </si>
  <si>
    <t>Severance Road</t>
  </si>
  <si>
    <t>Kellogg Road / Mill Pond Road</t>
  </si>
  <si>
    <t>Charlotte / Shelburne Town Line</t>
  </si>
  <si>
    <t>VT 116 (see also</t>
  </si>
  <si>
    <t>St. George / Shelburne Town Line</t>
  </si>
  <si>
    <t>Minor Arterials)</t>
  </si>
  <si>
    <t>Shelburne / St. George Town Line</t>
  </si>
  <si>
    <t>Principal Arterials)</t>
  </si>
  <si>
    <t>Dorset Street Ext.</t>
  </si>
  <si>
    <t>Hinesburg Road / Dorset Street Ext (non-F.A.U.)</t>
  </si>
  <si>
    <t>Dorset Street / Pond Road / Irish Hill Road</t>
  </si>
  <si>
    <t>Hinesburg Road</t>
  </si>
  <si>
    <t>Hinesburg / Shelburne Town Line</t>
  </si>
  <si>
    <t>Irish Hill Road</t>
  </si>
  <si>
    <t>Spear Street / Irish Hill Road (collector)</t>
  </si>
  <si>
    <t>Pond Road / Dorset Street / Dorset Street Ext.</t>
  </si>
  <si>
    <t>(see also Collectors)</t>
  </si>
  <si>
    <t>Spear Street (see</t>
  </si>
  <si>
    <t>Irish Hill Road / Spear Street (non-F.A.U.)</t>
  </si>
  <si>
    <t xml:space="preserve">      also Collectors)</t>
  </si>
  <si>
    <t>Barstow Road</t>
  </si>
  <si>
    <t>Dorset Street / Cheese Factory Road</t>
  </si>
  <si>
    <t>Harbor Road</t>
  </si>
  <si>
    <t>Dorset Street / Barstow Road</t>
  </si>
  <si>
    <t>Dorset St. (non-F.A.U.) / Barstow Road / Cheese Factory Rd.</t>
  </si>
  <si>
    <t>Marsett Road / Mt. Philo Road / Falls Road (non-F.A.U.)</t>
  </si>
  <si>
    <t>US 7 / Falls Road</t>
  </si>
  <si>
    <t>Bay Road / Harbor Road (non-F.A.U.)</t>
  </si>
  <si>
    <t>Irish Hill Road (see</t>
  </si>
  <si>
    <t>Spear Street / Irish Hill Road (minor arterial)</t>
  </si>
  <si>
    <t>Falls Road / Thomas Road</t>
  </si>
  <si>
    <t>also Minor Arterials)</t>
  </si>
  <si>
    <t>Marsett Road</t>
  </si>
  <si>
    <t>US 7 / Bostwick Road</t>
  </si>
  <si>
    <t>Mt. Philo Road / Falls Road</t>
  </si>
  <si>
    <t>Shelburne / Charlotte Town Line</t>
  </si>
  <si>
    <t>Thomas Road / Spear Street (non - F.A.U.)</t>
  </si>
  <si>
    <t>Thomas Road</t>
  </si>
  <si>
    <t>Falls Road / Irish Hill Road</t>
  </si>
  <si>
    <t>Webster Road</t>
  </si>
  <si>
    <t>Chittenden / Franklin County Line (F.A.U. Limit North)</t>
  </si>
  <si>
    <t>Grand Isle / Chittenden County Line (F.A.U. Limit NW)</t>
  </si>
  <si>
    <t>Milton / Colchester Town Line</t>
  </si>
  <si>
    <t>Bear Trap Road</t>
  </si>
  <si>
    <t>Sanderson Road / Bear Trap Road (non-F.A.U.)</t>
  </si>
  <si>
    <t>Sanderson Road / Meyers Road</t>
  </si>
  <si>
    <t>Lake Road</t>
  </si>
  <si>
    <t>Chittenden / Franklin County Line (F.A.U. Limit NW)</t>
  </si>
  <si>
    <t>East Road / North Road / Westford Road (continues as Wesf Rd.)</t>
  </si>
  <si>
    <t xml:space="preserve">      (see also Westford Road)</t>
  </si>
  <si>
    <t>Middle Road</t>
  </si>
  <si>
    <t>Railroad Street</t>
  </si>
  <si>
    <t>Sanderson Road</t>
  </si>
  <si>
    <t>Jackson Road / Meyers Road</t>
  </si>
  <si>
    <t>Westford Road</t>
  </si>
  <si>
    <t>Starts as Main Street: East Rd/North Rd.</t>
  </si>
  <si>
    <t>Milton / Westford Town Line</t>
  </si>
  <si>
    <t>BURLINGTON FEDERAL-AID URBAN AREA</t>
  </si>
  <si>
    <t>US 7 (Court Street /</t>
  </si>
  <si>
    <t>New Haven / Middlebury Town Line (F.A.U. Limit North)</t>
  </si>
  <si>
    <t xml:space="preserve">     Pleasant Street)</t>
  </si>
  <si>
    <t>Cornwall / Middlebury Town Line (F.A.U. Limit West)</t>
  </si>
  <si>
    <t>US 7 (Pleasant Street)</t>
  </si>
  <si>
    <t>VT 125 (College St.)</t>
  </si>
  <si>
    <t>VT 30 (Main Street)</t>
  </si>
  <si>
    <t>Weybridge Street</t>
  </si>
  <si>
    <t>VT 125 (College Street)</t>
  </si>
  <si>
    <t>Middlebury / Weybridge Town Line (F.A.U. Limit West)</t>
  </si>
  <si>
    <t>Charles Avenue</t>
  </si>
  <si>
    <t>US 7 (Court Street)</t>
  </si>
  <si>
    <t>Water Street</t>
  </si>
  <si>
    <t>Cross Street</t>
  </si>
  <si>
    <t>South Pleasant Street</t>
  </si>
  <si>
    <t>Seymour Street</t>
  </si>
  <si>
    <t>Foote Street</t>
  </si>
  <si>
    <t>School House Road / Foote Street (non-F.A.U.)</t>
  </si>
  <si>
    <t>Quarry Road / Seminary Street Ext.</t>
  </si>
  <si>
    <t>High Street</t>
  </si>
  <si>
    <t>Willard Street</t>
  </si>
  <si>
    <t>US 7 (Court Square) / South Pleasant Street</t>
  </si>
  <si>
    <t>Merchants Row Approach</t>
  </si>
  <si>
    <t>Painter Road</t>
  </si>
  <si>
    <t>Washington Street Ext. / Happy Valley Road</t>
  </si>
  <si>
    <t>Halpin Road / Painter Road (non.F.A.U.)</t>
  </si>
  <si>
    <t>School House Road</t>
  </si>
  <si>
    <t>US 7 / School House Road (non-F.A.U.)</t>
  </si>
  <si>
    <t>Seminary Street</t>
  </si>
  <si>
    <t>Washington Street / Seminary Street Ext.</t>
  </si>
  <si>
    <t>Seminary Street Ext.</t>
  </si>
  <si>
    <t>Washington Street / Seminary Street</t>
  </si>
  <si>
    <t>Quarry Road / Foote Street</t>
  </si>
  <si>
    <t>Seymour Street Ext.</t>
  </si>
  <si>
    <t>dead end</t>
  </si>
  <si>
    <t>US 7 (Court Square) / Merchants Row</t>
  </si>
  <si>
    <t>US 7 (Court Square)</t>
  </si>
  <si>
    <t>Seminary Street / Washington Street Ext.</t>
  </si>
  <si>
    <t>Washington Street Ext.</t>
  </si>
  <si>
    <t>Happy Valley Road / Painter Road</t>
  </si>
  <si>
    <t>Charles Avenue / Water Street (non-F.A.U.)</t>
  </si>
  <si>
    <t>MIDDLEBURY FEDERAL-AID URBAN AREA</t>
  </si>
  <si>
    <t>VT 62</t>
  </si>
  <si>
    <t>Berlin / Barre City Line</t>
  </si>
  <si>
    <t>US 302 (North Main Street) / VT 14 (Maple Avenue)</t>
  </si>
  <si>
    <t>US 302 (N. Main St. /</t>
  </si>
  <si>
    <t>Barre City / Barre Town Line</t>
  </si>
  <si>
    <t xml:space="preserve">     Washington St.)</t>
  </si>
  <si>
    <t>VT 14 (segment 1)</t>
  </si>
  <si>
    <t>Barre Town / Barre City Line</t>
  </si>
  <si>
    <t>US 302 (Washington Street)</t>
  </si>
  <si>
    <t>(aka Maple Avenue)</t>
  </si>
  <si>
    <t>(segment 2)</t>
  </si>
  <si>
    <t>US 302 (North Main Street)</t>
  </si>
  <si>
    <t>(aka S. Main Street)</t>
  </si>
  <si>
    <t>VT 14 minor arterial segments SUB-TOTAL</t>
  </si>
  <si>
    <t>Berlin Street</t>
  </si>
  <si>
    <t>Prospect Street (see</t>
  </si>
  <si>
    <t>Quarry Street</t>
  </si>
  <si>
    <t>VT 14 (South Main Street)</t>
  </si>
  <si>
    <t>Ayers Street</t>
  </si>
  <si>
    <t>Batchelder Street / Boynton Street</t>
  </si>
  <si>
    <t>Beckley Street</t>
  </si>
  <si>
    <t>Blackwell Street</t>
  </si>
  <si>
    <t>Blackwell (non-F.A.U.) / Center Street</t>
  </si>
  <si>
    <t>Brook Street</t>
  </si>
  <si>
    <t>VT 14 (Maple Avenue)</t>
  </si>
  <si>
    <t>Brooklyn Street</t>
  </si>
  <si>
    <t>Brooklyn Street (non-F.A.U.) / Brooklyn Street (projected)</t>
  </si>
  <si>
    <t>Prospect Street / Burnham Street</t>
  </si>
  <si>
    <t>Brooklyn St. (projected)</t>
  </si>
  <si>
    <t>VT 14 (South Main Street) / Ayers Street</t>
  </si>
  <si>
    <t>Brooklyn Street (existing)</t>
  </si>
  <si>
    <t>(0.160)</t>
  </si>
  <si>
    <t>Burnham Street</t>
  </si>
  <si>
    <t>Prospect Street / Brooklyn Street</t>
  </si>
  <si>
    <t>Granite Street / River Street</t>
  </si>
  <si>
    <t>Camp Street</t>
  </si>
  <si>
    <t>Hill Street / Camp Street (non-F.A.U.)</t>
  </si>
  <si>
    <t>River Street / George Street</t>
  </si>
  <si>
    <t>Elm St. (non-F.A.U.) / Summer St. / Franklin St.</t>
  </si>
  <si>
    <t>Franklin Street</t>
  </si>
  <si>
    <t>Elm Street / Summer Street</t>
  </si>
  <si>
    <t>Wellington Street / Franklin Street (non-F.A.U.)</t>
  </si>
  <si>
    <t>Hill Street</t>
  </si>
  <si>
    <t>Merchant Street</t>
  </si>
  <si>
    <t>VT 14 (South Main Street) / Church Street</t>
  </si>
  <si>
    <t xml:space="preserve">      also Minor Art.)</t>
  </si>
  <si>
    <t>Granite Street / Burnham Street</t>
  </si>
  <si>
    <t>Center Street / George Street</t>
  </si>
  <si>
    <t>Smith Street</t>
  </si>
  <si>
    <t>Berlin Street / Smith Street (non-F.A.U.)</t>
  </si>
  <si>
    <t>Summer Street</t>
  </si>
  <si>
    <t>Elm Street / Wellington Street</t>
  </si>
  <si>
    <t>Wellington Street</t>
  </si>
  <si>
    <t>Berlin / Barre Town Line</t>
  </si>
  <si>
    <t>Barre / East Montpelier Town Line (F.A.U. Limit (East))</t>
  </si>
  <si>
    <t>US 302</t>
  </si>
  <si>
    <t>VT 63 / F.A.U. Limit (South)</t>
  </si>
  <si>
    <t xml:space="preserve">           (segment 2)</t>
  </si>
  <si>
    <t>VT 14 segments SUB-TOTAL</t>
  </si>
  <si>
    <t>Airport Road</t>
  </si>
  <si>
    <t>Prospect Street / Morrison Road</t>
  </si>
  <si>
    <t>Graniteville Road</t>
  </si>
  <si>
    <t>Main Street / Middle Road (F.A.U. Limit Southeast)</t>
  </si>
  <si>
    <t>Quarry Hill Road / Websterville Road / Sterling Hill Road</t>
  </si>
  <si>
    <t>Airport Road / Morrison Road</t>
  </si>
  <si>
    <t>Quarry Hill Road</t>
  </si>
  <si>
    <t>Graniteville Road / Websterville Road / Sterling Hill Road</t>
  </si>
  <si>
    <t>Beckley Hill</t>
  </si>
  <si>
    <t>Mekkleson Road / School Road / Nichols Road</t>
  </si>
  <si>
    <t>Brook Road</t>
  </si>
  <si>
    <t>VT 14</t>
  </si>
  <si>
    <t>Brook Road (non-F.A.U.) / Camire Hill Road</t>
  </si>
  <si>
    <t>Camire Hill Road</t>
  </si>
  <si>
    <t>Upper Camp Street</t>
  </si>
  <si>
    <t>Cobble Hill Road</t>
  </si>
  <si>
    <t>Hill Street / Windy Wood Road / Sierra-Lavin Road</t>
  </si>
  <si>
    <t>Cobble Hill Road / Windy Wood Road / Sierra-Lavin Road</t>
  </si>
  <si>
    <t>Nichols Road</t>
  </si>
  <si>
    <t>School Road / Mekkleson Road / Beckley Hill Road</t>
  </si>
  <si>
    <t>Dump Road / Pine Hill Road</t>
  </si>
  <si>
    <t>Pine Hill Road</t>
  </si>
  <si>
    <t>Dump Road / Nichols Road</t>
  </si>
  <si>
    <t>Sunset Road</t>
  </si>
  <si>
    <t>Upper Camp Street / Higuera Road</t>
  </si>
  <si>
    <t>Higuera Road / Sunset Road</t>
  </si>
  <si>
    <t>Windy Wood Road</t>
  </si>
  <si>
    <t>Hill Street / Sierra-Lavin Road / Cobble Hill Road</t>
  </si>
  <si>
    <t>Montpelier / Berlin Town Line</t>
  </si>
  <si>
    <t>Berlin State Hwy.</t>
  </si>
  <si>
    <t>Dodge Road</t>
  </si>
  <si>
    <t>Dodge Road / Scott Hill Road</t>
  </si>
  <si>
    <t>Airport Road / Scott Hill Road</t>
  </si>
  <si>
    <t>Berlin State Highway</t>
  </si>
  <si>
    <t>Fisher Road</t>
  </si>
  <si>
    <t>VT 62 / Berlin State Highway</t>
  </si>
  <si>
    <t>Scott Hill Road</t>
  </si>
  <si>
    <t>Dodge Road / Airport Road</t>
  </si>
  <si>
    <t>County Road</t>
  </si>
  <si>
    <t>Montpelier City / East Monpelier Town Line</t>
  </si>
  <si>
    <t>Towne Hill Road</t>
  </si>
  <si>
    <t>Center Road</t>
  </si>
  <si>
    <t>Brazier Road / Center Road (non-F.A.U.)</t>
  </si>
  <si>
    <t>Gallison Hill Road</t>
  </si>
  <si>
    <t>Berlin / Montpelier City Line</t>
  </si>
  <si>
    <t>Monpelier / Middlesex Town Line</t>
  </si>
  <si>
    <t>Montpelier State Hwy.</t>
  </si>
  <si>
    <t>I-89 Interchange</t>
  </si>
  <si>
    <t>US 2 (Memorial Drive / Bailey Avenue)</t>
  </si>
  <si>
    <t>US 2 (see also Minor</t>
  </si>
  <si>
    <t>US 2 (Bailey Avenue) / Montpelier State Highway</t>
  </si>
  <si>
    <t>Arterials) (aka River</t>
  </si>
  <si>
    <t>St. / Memorial Drive /</t>
  </si>
  <si>
    <t>Berlin Street)</t>
  </si>
  <si>
    <t>US 302 (River Street)</t>
  </si>
  <si>
    <t>Middlesex / Montpelier City Line</t>
  </si>
  <si>
    <t>US 2 (Memorial Drive) / Montpelier State Highway</t>
  </si>
  <si>
    <t>(aka Bailey Avenue /</t>
  </si>
  <si>
    <t>Lower State Street)</t>
  </si>
  <si>
    <t>US 2 Business Rte.</t>
  </si>
  <si>
    <t>US 2 (Lower State Street) / Bailey Avenue</t>
  </si>
  <si>
    <t>US 2 (Berlin Street) / Northfield Street</t>
  </si>
  <si>
    <t>(Main St. / State St.)</t>
  </si>
  <si>
    <t>VT 12 (segment 1)</t>
  </si>
  <si>
    <t>US 2 (Berlin Street) / US 2 Business Rte. (Main Street)</t>
  </si>
  <si>
    <t xml:space="preserve">     (aka Northfield St.)</t>
  </si>
  <si>
    <t>US 2 Business Rte. (Main Street / State Street)</t>
  </si>
  <si>
    <t>Montpelier / Middlesex Town Line</t>
  </si>
  <si>
    <t>(aka Main St. / Spring</t>
  </si>
  <si>
    <t>St. / Worcester</t>
  </si>
  <si>
    <t>Branch Rd. / Elm St.</t>
  </si>
  <si>
    <t>VT 12 segments SUB-TOTAL</t>
  </si>
  <si>
    <t>US 2 (River Street)</t>
  </si>
  <si>
    <t>US 2 Business Rte. (State Street)</t>
  </si>
  <si>
    <t>Spring Street / VT 12</t>
  </si>
  <si>
    <t>VT 12 (Main Street / Spring Street)</t>
  </si>
  <si>
    <t>Montpelier / East Montpelier Town Line</t>
  </si>
  <si>
    <t>Taylor Street</t>
  </si>
  <si>
    <t>US 2 (Memorial Drive)</t>
  </si>
  <si>
    <t>US 2 Business Route (State Street) / Governor Davis Avenue</t>
  </si>
  <si>
    <t>Towne Street (non-F.A.U.) / Upper Main Street</t>
  </si>
  <si>
    <t>Bailey Avenue</t>
  </si>
  <si>
    <t>US 2 (Bailey Ave. / Lower State St.) / US 2 BR (State Street)</t>
  </si>
  <si>
    <t>Terrace Street / Bailey Avenue (non-F.A.U.)</t>
  </si>
  <si>
    <t>Baldwin Street</t>
  </si>
  <si>
    <t>Baldwin Street (non-F.A.U.) / Bailey Avenue</t>
  </si>
  <si>
    <t>Western Avenue</t>
  </si>
  <si>
    <t>Barre Street</t>
  </si>
  <si>
    <t>US 2 Business Rte. (Main Street)</t>
  </si>
  <si>
    <t>Pioneer Street / Old Country Club Road</t>
  </si>
  <si>
    <t>College Street</t>
  </si>
  <si>
    <t>Sibley Avenue</t>
  </si>
  <si>
    <t>Woodrow Avenue / College Street (non-F.A.U.)</t>
  </si>
  <si>
    <t>Court Street</t>
  </si>
  <si>
    <t>Governor Davis Avenue / Court Street (non-F.A.U.)</t>
  </si>
  <si>
    <t>Elm Street / School Street</t>
  </si>
  <si>
    <t>East State Street</t>
  </si>
  <si>
    <t>VT 12 (Main Street)</t>
  </si>
  <si>
    <t>Emmons Street</t>
  </si>
  <si>
    <t>Woodrow Avenue</t>
  </si>
  <si>
    <t>Granite Street</t>
  </si>
  <si>
    <t>Langdon Street</t>
  </si>
  <si>
    <t>9420 NSH</t>
  </si>
  <si>
    <t>Montpelier Jct. S.H.</t>
  </si>
  <si>
    <t>Montpelier SH</t>
  </si>
  <si>
    <t>Berlin T/L</t>
  </si>
  <si>
    <t>Pioneer Street</t>
  </si>
  <si>
    <t>Barre Street / Old Country Club Road</t>
  </si>
  <si>
    <t>Elm Street / Court Street</t>
  </si>
  <si>
    <t>VT 12 (Main Street) / School Street (non-F.A.U.)</t>
  </si>
  <si>
    <t>College Street / Sibley Avenue (non-F.A.U.)</t>
  </si>
  <si>
    <t>Governor Davis Ave.</t>
  </si>
  <si>
    <t>US 2 BR (State Street) / Taylor Street</t>
  </si>
  <si>
    <t>(Was Taylor St. Ext.)</t>
  </si>
  <si>
    <t>Terrace Street</t>
  </si>
  <si>
    <t>Governor Aiken Ave.</t>
  </si>
  <si>
    <t>(Was Western Avenue)</t>
  </si>
  <si>
    <t>College Street / Woodrow Avenue (non-F.A.U.)</t>
  </si>
  <si>
    <t>BARRE - BERLIN - MONTPELIER FEDERAL-AID URBAN AREA</t>
  </si>
  <si>
    <t>Waterford / St. Johnsbury Town Line</t>
  </si>
  <si>
    <t>Danville / St. Johnsbury Town Line</t>
  </si>
  <si>
    <t>US 2 (Principal Arterial segment) / VT 2B</t>
  </si>
  <si>
    <t>US 2 (Other Freeway/Exp. segment) / VT 2B</t>
  </si>
  <si>
    <t>St. Johnsbury / Kirby Town Line</t>
  </si>
  <si>
    <t>Other Freewy/Exp.)</t>
  </si>
  <si>
    <t>(aka Western Ave. /</t>
  </si>
  <si>
    <t>South Main St. /</t>
  </si>
  <si>
    <t>Eastern Avenue /</t>
  </si>
  <si>
    <t>Railroad Street /</t>
  </si>
  <si>
    <t>Portland Street)</t>
  </si>
  <si>
    <t>VT 18</t>
  </si>
  <si>
    <t>US 5 (segment 1)</t>
  </si>
  <si>
    <t>US 2 (Eastern Avenue / Railroad Street)</t>
  </si>
  <si>
    <t>(aka Railroad St.)</t>
  </si>
  <si>
    <t xml:space="preserve">         (segment 2)</t>
  </si>
  <si>
    <t>US 2 (Portland Street / Railroad Street)</t>
  </si>
  <si>
    <t>St. Johnsbury / Lyndon Town Line</t>
  </si>
  <si>
    <t>(aka Railroad St. /</t>
  </si>
  <si>
    <t>Passumpsic St.)</t>
  </si>
  <si>
    <t>US 5 segments SUB-TOTAL</t>
  </si>
  <si>
    <t>Alt. US 5 (segment 1)</t>
  </si>
  <si>
    <t>US 5 (Railroad St.) / South Street</t>
  </si>
  <si>
    <t>US 2 (Western Avenue / South Main Street)</t>
  </si>
  <si>
    <t>(aka South Main St.)</t>
  </si>
  <si>
    <t xml:space="preserve">              (segment 2)</t>
  </si>
  <si>
    <t>US 2 (South Main Street / Eastern Avenue)</t>
  </si>
  <si>
    <t>US 5 (Railroad Street)</t>
  </si>
  <si>
    <t>(aka Main Street /</t>
  </si>
  <si>
    <t>Hastings Street)</t>
  </si>
  <si>
    <t>Alt. US 5 segments SUB-TOTAL</t>
  </si>
  <si>
    <t>VT 2B</t>
  </si>
  <si>
    <t>St. Johnsbury St. Hwy.</t>
  </si>
  <si>
    <t>US 5</t>
  </si>
  <si>
    <t>Concord Avenue</t>
  </si>
  <si>
    <t>US 2 (Portland Street)</t>
  </si>
  <si>
    <t>North Danville Road</t>
  </si>
  <si>
    <t>Bay Street</t>
  </si>
  <si>
    <t>Lower Portland Street</t>
  </si>
  <si>
    <t>Bay Street Ext.</t>
  </si>
  <si>
    <t>Depot Square / Eastern Avenue</t>
  </si>
  <si>
    <t>Breezy Hill Road</t>
  </si>
  <si>
    <t>Pleasant Street / Rocky Ridge Road</t>
  </si>
  <si>
    <t>Central Street</t>
  </si>
  <si>
    <t>US 2 (Western Avenue) / Mt. Vernon Street</t>
  </si>
  <si>
    <t>Alt. US 5 (Main Street)</t>
  </si>
  <si>
    <t>Cherry Street</t>
  </si>
  <si>
    <t>US 2 (Eastern Avenue</t>
  </si>
  <si>
    <t>(see also Minor Art.)</t>
  </si>
  <si>
    <t>Depot Square</t>
  </si>
  <si>
    <t>Eastern Avenue / Bay Street Ext.</t>
  </si>
  <si>
    <t>Concord Avenue / Higgins Hill Road (non-F.A.U.)</t>
  </si>
  <si>
    <t>Bay Street / Lower Portland Street (non-F.A.U.)</t>
  </si>
  <si>
    <t>River Street / Weeks Court</t>
  </si>
  <si>
    <t>Federal Street / Cross Street / Pearl Street (non-F.A.U.)</t>
  </si>
  <si>
    <t>Maple Street / North Avenue</t>
  </si>
  <si>
    <t>Breezy Hill Road / Rocky Ridge Road</t>
  </si>
  <si>
    <t>St. John Street</t>
  </si>
  <si>
    <t>US 5 (Passumpsic Street)</t>
  </si>
  <si>
    <t>Central Street / Summer Street (non-F.A.U.)</t>
  </si>
  <si>
    <t>Alt. US 5 (Hastings Street)</t>
  </si>
  <si>
    <t>Weeks Court</t>
  </si>
  <si>
    <t>River Street / Lower Portland Street</t>
  </si>
  <si>
    <t>Winter Street</t>
  </si>
  <si>
    <t>ST. JOHNSBURY FEDERAL-AID URBAN AREA</t>
  </si>
  <si>
    <t>TOTAL OTHER FREEWAY/EXPRESSWAY</t>
  </si>
  <si>
    <t>TOTAL PRINCIPAL  ARTERIAL</t>
  </si>
  <si>
    <t>TOTAL  FEDERAL-AID</t>
  </si>
  <si>
    <t>St. Albans State Hwy.</t>
  </si>
  <si>
    <t>St. Albans City / St. Albans Town Line</t>
  </si>
  <si>
    <t>US 7 (S. Main St. /</t>
  </si>
  <si>
    <t>St. Albans Town / St. Albans City Line (F.A.U. Limit South)</t>
  </si>
  <si>
    <t>North Main Street)</t>
  </si>
  <si>
    <t>VT 36 (segment 1)</t>
  </si>
  <si>
    <t>St. Albans Town / St. Albans City Line</t>
  </si>
  <si>
    <t>(aka Lake Street)</t>
  </si>
  <si>
    <t>(aka Fairfield Street)</t>
  </si>
  <si>
    <t>VT 36 segments SUB-TOTAL</t>
  </si>
  <si>
    <t>VT 38 (aka Lower</t>
  </si>
  <si>
    <t>St. Albans Town / St. Albans City Line (F.A.U. Limit North)</t>
  </si>
  <si>
    <t>Newton Street)</t>
  </si>
  <si>
    <t>VT 105</t>
  </si>
  <si>
    <t>Nason Street</t>
  </si>
  <si>
    <t>Allen Street (projected)</t>
  </si>
  <si>
    <t>Allen Street / Welden Street</t>
  </si>
  <si>
    <t>(0.520)</t>
  </si>
  <si>
    <t>Aldis Street</t>
  </si>
  <si>
    <t>North Elm Street</t>
  </si>
  <si>
    <t>Federal Street</t>
  </si>
  <si>
    <t>Lower Weldon Street</t>
  </si>
  <si>
    <t>Stebbins Street</t>
  </si>
  <si>
    <t>Catherine Street</t>
  </si>
  <si>
    <t>VT 36 (Lake Street)</t>
  </si>
  <si>
    <t>Congress Street</t>
  </si>
  <si>
    <t>Fairfax Street</t>
  </si>
  <si>
    <t>VT 38 (Lower Newton Street)</t>
  </si>
  <si>
    <t>Upper Weldon Street</t>
  </si>
  <si>
    <t>South Elm Street / Lower Weldon Street (non-F.A.U.)</t>
  </si>
  <si>
    <t>South Elm Street</t>
  </si>
  <si>
    <t>Stebbins Street (non-F.A.U.) / Allen Street</t>
  </si>
  <si>
    <t>Catherine Street / Stebbins Street (non-F.A.U.)</t>
  </si>
  <si>
    <t>Upper Newton Street</t>
  </si>
  <si>
    <t>US 7 (North Main Street) / VT 38 (Lower Newton Street)</t>
  </si>
  <si>
    <t>VT 104</t>
  </si>
  <si>
    <t>VT 36 (Fairfield Street)</t>
  </si>
  <si>
    <t>Bronson Road</t>
  </si>
  <si>
    <t>Brigham Road</t>
  </si>
  <si>
    <t>Pearl Street / Brigham Road (non-F.A.U.)</t>
  </si>
  <si>
    <t>ST. ALBANS FEDERAL-AID URBAN AREA</t>
  </si>
  <si>
    <t>Convent Avenue/ Bank St. Ext.</t>
  </si>
  <si>
    <t>Convent Avenue/ Bank St.</t>
  </si>
  <si>
    <t>North Branch Street/ County St.</t>
  </si>
  <si>
    <t>Park Street/ East Rd./ Kocher Dr.</t>
  </si>
  <si>
    <t>F.A.U. Limit East (Bennington/Woodford Town Line)</t>
  </si>
  <si>
    <t>TH 28 (Kocher Dr.)</t>
  </si>
  <si>
    <t>F.A.U. Limit North/ TH 89</t>
  </si>
  <si>
    <t>Benmont Avenue/ Hunt St.</t>
  </si>
  <si>
    <t>Park Street/ East Rd./ North Branch St.</t>
  </si>
  <si>
    <t>Brooklyn Drive/ Kocher Dr./ East Rd.</t>
  </si>
  <si>
    <t>Prospect Street/ West Side Dr.</t>
  </si>
  <si>
    <t>Gypsy Lane/ Walloomsac (non-F.A.U.)</t>
  </si>
  <si>
    <t>Crescent Blvd./ Pine Circle West</t>
  </si>
  <si>
    <t>Prospect Street/ Silver St.</t>
  </si>
  <si>
    <t>Overlea Road/ Mattison Rd.</t>
  </si>
  <si>
    <t>Mechanic Street/ Mattison St.</t>
  </si>
  <si>
    <t>Mechanic Street/ Prospect St. (non-F.A.U.)</t>
  </si>
  <si>
    <t>Shaftsbury F.A.U. Limit (East)/ VT 7A</t>
  </si>
  <si>
    <t>Upper Main St.</t>
  </si>
  <si>
    <t>Elm St./ Upper Main St.</t>
  </si>
  <si>
    <t>Upper Main St./ Lamb Rd.</t>
  </si>
  <si>
    <t>Elm St.</t>
  </si>
  <si>
    <t>F.A.U. Limit (South)/ Guilford Town Line</t>
  </si>
  <si>
    <t>F.A.U. Limit (North)/ Dummerston Town Line</t>
  </si>
  <si>
    <t>Bridge Street</t>
  </si>
  <si>
    <t>Class 3 TH 336</t>
  </si>
  <si>
    <t>Class 3 TH 438</t>
  </si>
  <si>
    <t>Class 3 TH 462</t>
  </si>
  <si>
    <t>Class 3 TH 340</t>
  </si>
  <si>
    <t>Class 3 TH 456</t>
  </si>
  <si>
    <t>Class 3 TH 464</t>
  </si>
  <si>
    <t>Class 3 TH 428</t>
  </si>
  <si>
    <t>Class 3 TH 324</t>
  </si>
  <si>
    <t>Class 3 TH 548</t>
  </si>
  <si>
    <t>Class 3 TH 446</t>
  </si>
  <si>
    <t>Class 3 TH 418</t>
  </si>
  <si>
    <t>Class 3 TH 530</t>
  </si>
  <si>
    <t>Class 3 TH 394</t>
  </si>
  <si>
    <t>Class 3 TH 442</t>
  </si>
  <si>
    <t>Class 2 TH 2</t>
  </si>
  <si>
    <t>Class 3 TH 374</t>
  </si>
  <si>
    <t>Class 3 TH 400</t>
  </si>
  <si>
    <t>Class 3 TH 504</t>
  </si>
  <si>
    <t>Class 3 TH 348</t>
  </si>
  <si>
    <t>Class 3 TH 494</t>
  </si>
  <si>
    <t>Class 2 TH 9</t>
  </si>
  <si>
    <t>Class 3 TH 448</t>
  </si>
  <si>
    <t>Class 3 TH 378</t>
  </si>
  <si>
    <t>Class 2 TH 1</t>
  </si>
  <si>
    <t>Grove St.</t>
  </si>
  <si>
    <t>Class 3 TH 4</t>
  </si>
  <si>
    <t>Class 2 TH 4</t>
  </si>
  <si>
    <t>Cedar Ave. (TH 12)</t>
  </si>
  <si>
    <t>Class 2 TH 10</t>
  </si>
  <si>
    <t>Class 3 TH 60</t>
  </si>
  <si>
    <t>Class 3 TH 9</t>
  </si>
  <si>
    <t>Class 3 TH 27</t>
  </si>
  <si>
    <t>Class 2 TH 8</t>
  </si>
  <si>
    <t>Class 2 TH 6</t>
  </si>
  <si>
    <t>Class 2 TH 3</t>
  </si>
  <si>
    <t>Pleasant St.</t>
  </si>
  <si>
    <t>Pleasant Street/ Marble St. Intersection</t>
  </si>
  <si>
    <t>Marble Street/ Pleasant St. Intersection</t>
  </si>
  <si>
    <t>Class 3 TH 19</t>
  </si>
  <si>
    <t>Class 2 TH 3/4</t>
  </si>
  <si>
    <t>F.A.U. Limit (Northwest) West Rutland/ Pittsford TL</t>
  </si>
  <si>
    <t>Class 3 TH 10</t>
  </si>
  <si>
    <t>US 7 (Shelburne Rd.)</t>
  </si>
  <si>
    <t>Burlington/ South Burlington Town Line</t>
  </si>
  <si>
    <t>Class 2 TH 5</t>
  </si>
  <si>
    <t>Class 3 TH 3</t>
  </si>
  <si>
    <t>Class 3 TH 69/75</t>
  </si>
  <si>
    <t>Class 3 TH 31</t>
  </si>
  <si>
    <t>Class 2 TH 30</t>
  </si>
  <si>
    <t>Class 2 TH 7</t>
  </si>
  <si>
    <t xml:space="preserve">    (see also Collectors)</t>
  </si>
  <si>
    <t>(see also Principal Arterials)</t>
  </si>
  <si>
    <t>Falls Road/ Irish Hill Rd.</t>
  </si>
  <si>
    <t>Irish Hill Road/ Thompson Rd.</t>
  </si>
  <si>
    <t>Class 3 TH 11</t>
  </si>
  <si>
    <t>Class 3 TH 12/13</t>
  </si>
  <si>
    <t>Sanderson Rd.</t>
  </si>
  <si>
    <t>Class 3 TH 28</t>
  </si>
  <si>
    <t>(see also Main St.)</t>
  </si>
  <si>
    <t>US 2 (Eastern Ave.)</t>
  </si>
  <si>
    <t>US 2 (Portland St.)</t>
  </si>
  <si>
    <t>Class 3 TH 34</t>
  </si>
  <si>
    <t>Class 3 TH 37</t>
  </si>
  <si>
    <t>VILLAGE OF NORTH BENNINGTON</t>
  </si>
  <si>
    <t>West St.</t>
  </si>
  <si>
    <t>F.A.U. Limit (Northeast)/ VT 104</t>
  </si>
  <si>
    <t>DELETED:</t>
  </si>
  <si>
    <t>FHWA approval 03/04/04</t>
  </si>
  <si>
    <t>Park Place is now part of US-5 one-way SB.</t>
  </si>
  <si>
    <t>Park Place is now Class 1 TH on US-5.</t>
  </si>
  <si>
    <t>*Including Approaches</t>
  </si>
  <si>
    <t>Birge Street</t>
  </si>
  <si>
    <t>(Woodstock Ave.)</t>
  </si>
  <si>
    <t>*Includes Approaches</t>
  </si>
  <si>
    <t>*Includes Approches</t>
  </si>
  <si>
    <t>NEWPORT CITY FEDERAL-AID URBAN AREA</t>
  </si>
  <si>
    <t>CITY OF NEWPORT (F.A. URBAN SYSTEM 9000)</t>
  </si>
  <si>
    <t>Derby T/L</t>
  </si>
  <si>
    <t>Newport T/L</t>
  </si>
  <si>
    <t>VT 191</t>
  </si>
  <si>
    <t>Coventry T/L</t>
  </si>
  <si>
    <t>ALT US 5</t>
  </si>
  <si>
    <t>#9996</t>
  </si>
  <si>
    <t>US 5 (Coventry Rd.)</t>
  </si>
  <si>
    <t>US 5 (Main St.)</t>
  </si>
  <si>
    <t>Coventry S.H.</t>
  </si>
  <si>
    <t>#9180</t>
  </si>
  <si>
    <t>Mt. Vernon St.</t>
  </si>
  <si>
    <t>Western Ave.</t>
  </si>
  <si>
    <t>Sias Ave.</t>
  </si>
  <si>
    <t>Western Ave. &amp; Glen Rd.</t>
  </si>
  <si>
    <t>Mt. Vernon St. &amp; Glen Rd.</t>
  </si>
  <si>
    <t>US 5 (E. Main St.)</t>
  </si>
  <si>
    <t>Main St.</t>
  </si>
  <si>
    <t>Lake Rd.</t>
  </si>
  <si>
    <t>US 5 &amp; School St.</t>
  </si>
  <si>
    <t>Newport Town T/L</t>
  </si>
  <si>
    <t>9000 SUB-TOTAL</t>
  </si>
  <si>
    <t>NEWPORT FEDERAL-AID URBAN AREA</t>
  </si>
  <si>
    <t>TOTAL PRINCIPLE ARTERIAL</t>
  </si>
  <si>
    <t>????</t>
  </si>
  <si>
    <t>ADDED TO THE SMALL URBAN AREA SYSTEM ON 10/20/04</t>
  </si>
  <si>
    <t>VT 279</t>
  </si>
  <si>
    <t>BYPASS NW</t>
  </si>
  <si>
    <t>FAU Limit, West</t>
  </si>
  <si>
    <t>FAU Limit, East</t>
  </si>
  <si>
    <t>US 5 Urb. Principle Arterial Street</t>
  </si>
  <si>
    <t>US 5 (Park Place)</t>
  </si>
  <si>
    <t>Projection</t>
  </si>
  <si>
    <t>Malletts Bay Avenue / West Allen Street (non-F.A.U.)/Center St.</t>
  </si>
  <si>
    <t>East Canal Street</t>
  </si>
  <si>
    <t>Class 2 TH-6</t>
  </si>
  <si>
    <t>VT-15 (East Allen Street)</t>
  </si>
  <si>
    <t>Class 2 TH-8</t>
  </si>
  <si>
    <t>Winooski Downtown Dev Proj</t>
  </si>
  <si>
    <t>Policy and Planning Division</t>
  </si>
  <si>
    <t>Highway Research Section</t>
  </si>
  <si>
    <t>CL 2, one way WB</t>
  </si>
  <si>
    <t>Malletts Bay Ave/W. Allen St.</t>
  </si>
  <si>
    <t>US-7 (Main St.)</t>
  </si>
  <si>
    <t>West Center Street</t>
  </si>
  <si>
    <t>Class 2 TH 3, one way EB.</t>
  </si>
  <si>
    <t>East Pittsford Road (formerly Chittenden Road)</t>
  </si>
  <si>
    <t>OPEN TO TRAFFIC: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</si>
</sst>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00_)"/>
    <numFmt numFmtId="174" formatCode="0.000"/>
    <numFmt numFmtId="175" formatCode="[$-409]dddd\,\ mmmm\ dd\,\ yyyy"/>
  </numFmts>
  <fonts count="41">
    <font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8">
    <xf numFmtId="173" fontId="0" fillId="0" borderId="0" xfId="0" applyAlignment="1">
      <alignment/>
    </xf>
    <xf numFmtId="173" fontId="4" fillId="0" borderId="0" xfId="0" applyFont="1" applyAlignment="1">
      <alignment/>
    </xf>
    <xf numFmtId="173" fontId="4" fillId="0" borderId="0" xfId="0" applyFont="1" applyAlignment="1">
      <alignment horizontal="center"/>
    </xf>
    <xf numFmtId="172" fontId="4" fillId="0" borderId="0" xfId="0" applyNumberFormat="1" applyFont="1" applyAlignment="1" applyProtection="1">
      <alignment horizontal="center"/>
      <protection/>
    </xf>
    <xf numFmtId="173" fontId="4" fillId="0" borderId="0" xfId="0" applyNumberFormat="1" applyFont="1" applyAlignment="1" applyProtection="1">
      <alignment/>
      <protection/>
    </xf>
    <xf numFmtId="173" fontId="4" fillId="0" borderId="0" xfId="0" applyFont="1" applyBorder="1" applyAlignment="1">
      <alignment/>
    </xf>
    <xf numFmtId="173" fontId="5" fillId="0" borderId="0" xfId="0" applyFont="1" applyAlignment="1">
      <alignment horizontal="center"/>
    </xf>
    <xf numFmtId="173" fontId="5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73" fontId="5" fillId="0" borderId="0" xfId="0" applyFont="1" applyBorder="1" applyAlignment="1">
      <alignment/>
    </xf>
    <xf numFmtId="173" fontId="4" fillId="0" borderId="10" xfId="0" applyFont="1" applyBorder="1" applyAlignment="1">
      <alignment/>
    </xf>
    <xf numFmtId="173" fontId="5" fillId="0" borderId="11" xfId="0" applyFont="1" applyBorder="1" applyAlignment="1">
      <alignment horizontal="center"/>
    </xf>
    <xf numFmtId="172" fontId="5" fillId="0" borderId="12" xfId="0" applyNumberFormat="1" applyFont="1" applyBorder="1" applyAlignment="1" applyProtection="1">
      <alignment horizontal="center"/>
      <protection/>
    </xf>
    <xf numFmtId="173" fontId="5" fillId="0" borderId="12" xfId="0" applyFont="1" applyBorder="1" applyAlignment="1">
      <alignment horizontal="center"/>
    </xf>
    <xf numFmtId="173" fontId="5" fillId="0" borderId="13" xfId="0" applyNumberFormat="1" applyFont="1" applyBorder="1" applyAlignment="1" applyProtection="1">
      <alignment horizontal="center"/>
      <protection/>
    </xf>
    <xf numFmtId="173" fontId="5" fillId="0" borderId="14" xfId="0" applyFont="1" applyBorder="1" applyAlignment="1">
      <alignment horizontal="center"/>
    </xf>
    <xf numFmtId="172" fontId="5" fillId="0" borderId="0" xfId="0" applyNumberFormat="1" applyFont="1" applyBorder="1" applyAlignment="1" applyProtection="1">
      <alignment horizontal="center"/>
      <protection/>
    </xf>
    <xf numFmtId="173" fontId="5" fillId="0" borderId="15" xfId="0" applyFont="1" applyBorder="1" applyAlignment="1">
      <alignment horizontal="center"/>
    </xf>
    <xf numFmtId="173" fontId="5" fillId="0" borderId="16" xfId="0" applyNumberFormat="1" applyFont="1" applyBorder="1" applyAlignment="1" applyProtection="1">
      <alignment horizontal="center"/>
      <protection/>
    </xf>
    <xf numFmtId="173" fontId="5" fillId="0" borderId="17" xfId="0" applyFont="1" applyBorder="1" applyAlignment="1">
      <alignment horizontal="center"/>
    </xf>
    <xf numFmtId="172" fontId="5" fillId="0" borderId="10" xfId="0" applyNumberFormat="1" applyFont="1" applyBorder="1" applyAlignment="1" applyProtection="1">
      <alignment horizontal="center"/>
      <protection/>
    </xf>
    <xf numFmtId="173" fontId="5" fillId="0" borderId="10" xfId="0" applyFont="1" applyBorder="1" applyAlignment="1">
      <alignment horizontal="center"/>
    </xf>
    <xf numFmtId="173" fontId="5" fillId="0" borderId="18" xfId="0" applyNumberFormat="1" applyFont="1" applyBorder="1" applyAlignment="1" applyProtection="1">
      <alignment horizontal="center"/>
      <protection/>
    </xf>
    <xf numFmtId="173" fontId="5" fillId="0" borderId="19" xfId="0" applyFont="1" applyBorder="1" applyAlignment="1">
      <alignment horizontal="center"/>
    </xf>
    <xf numFmtId="172" fontId="5" fillId="0" borderId="19" xfId="0" applyNumberFormat="1" applyFont="1" applyBorder="1" applyAlignment="1" applyProtection="1">
      <alignment horizontal="center"/>
      <protection/>
    </xf>
    <xf numFmtId="173" fontId="5" fillId="0" borderId="19" xfId="0" applyNumberFormat="1" applyFont="1" applyBorder="1" applyAlignment="1" applyProtection="1">
      <alignment horizontal="center"/>
      <protection/>
    </xf>
    <xf numFmtId="173" fontId="4" fillId="0" borderId="20" xfId="0" applyFont="1" applyBorder="1" applyAlignment="1">
      <alignment/>
    </xf>
    <xf numFmtId="172" fontId="4" fillId="0" borderId="20" xfId="0" applyNumberFormat="1" applyFont="1" applyBorder="1" applyAlignment="1" applyProtection="1">
      <alignment horizontal="center"/>
      <protection/>
    </xf>
    <xf numFmtId="173" fontId="4" fillId="0" borderId="20" xfId="0" applyFont="1" applyBorder="1" applyAlignment="1">
      <alignment horizontal="centerContinuous"/>
    </xf>
    <xf numFmtId="173" fontId="5" fillId="0" borderId="21" xfId="0" applyFont="1" applyBorder="1" applyAlignment="1">
      <alignment horizontal="center"/>
    </xf>
    <xf numFmtId="173" fontId="4" fillId="0" borderId="20" xfId="0" applyNumberFormat="1" applyFont="1" applyBorder="1" applyAlignment="1" applyProtection="1">
      <alignment/>
      <protection/>
    </xf>
    <xf numFmtId="173" fontId="5" fillId="0" borderId="22" xfId="0" applyFont="1" applyBorder="1" applyAlignment="1">
      <alignment horizontal="center"/>
    </xf>
    <xf numFmtId="173" fontId="5" fillId="0" borderId="20" xfId="0" applyFont="1" applyBorder="1" applyAlignment="1">
      <alignment horizontal="center"/>
    </xf>
    <xf numFmtId="173" fontId="4" fillId="0" borderId="20" xfId="0" applyFont="1" applyBorder="1" applyAlignment="1">
      <alignment horizontal="center"/>
    </xf>
    <xf numFmtId="173" fontId="4" fillId="0" borderId="20" xfId="0" applyNumberFormat="1" applyFont="1" applyBorder="1" applyAlignment="1" applyProtection="1">
      <alignment horizontal="right"/>
      <protection/>
    </xf>
    <xf numFmtId="173" fontId="5" fillId="0" borderId="20" xfId="0" applyFont="1" applyBorder="1" applyAlignment="1">
      <alignment horizontal="right"/>
    </xf>
    <xf numFmtId="173" fontId="5" fillId="0" borderId="20" xfId="0" applyNumberFormat="1" applyFont="1" applyBorder="1" applyAlignment="1" applyProtection="1">
      <alignment/>
      <protection/>
    </xf>
    <xf numFmtId="173" fontId="4" fillId="0" borderId="20" xfId="0" applyFont="1" applyBorder="1" applyAlignment="1" applyProtection="1">
      <alignment/>
      <protection/>
    </xf>
    <xf numFmtId="173" fontId="4" fillId="0" borderId="20" xfId="0" applyFont="1" applyBorder="1" applyAlignment="1" applyProtection="1">
      <alignment horizontal="centerContinuous"/>
      <protection/>
    </xf>
    <xf numFmtId="173" fontId="4" fillId="0" borderId="21" xfId="0" applyFont="1" applyBorder="1" applyAlignment="1">
      <alignment/>
    </xf>
    <xf numFmtId="172" fontId="4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Border="1" applyAlignment="1" applyProtection="1">
      <alignment/>
      <protection/>
    </xf>
    <xf numFmtId="173" fontId="4" fillId="0" borderId="20" xfId="0" applyFont="1" applyBorder="1" applyAlignment="1" applyProtection="1">
      <alignment horizontal="center"/>
      <protection/>
    </xf>
    <xf numFmtId="173" fontId="4" fillId="0" borderId="21" xfId="0" applyFont="1" applyBorder="1" applyAlignment="1">
      <alignment horizontal="centerContinuous"/>
    </xf>
    <xf numFmtId="173" fontId="4" fillId="0" borderId="22" xfId="0" applyFont="1" applyBorder="1" applyAlignment="1">
      <alignment/>
    </xf>
    <xf numFmtId="172" fontId="4" fillId="0" borderId="22" xfId="0" applyNumberFormat="1" applyFont="1" applyBorder="1" applyAlignment="1" applyProtection="1">
      <alignment horizontal="center"/>
      <protection/>
    </xf>
    <xf numFmtId="173" fontId="4" fillId="0" borderId="22" xfId="0" applyNumberFormat="1" applyFont="1" applyBorder="1" applyAlignment="1" applyProtection="1">
      <alignment/>
      <protection/>
    </xf>
    <xf numFmtId="173" fontId="4" fillId="0" borderId="21" xfId="0" applyFont="1" applyBorder="1" applyAlignment="1" applyProtection="1">
      <alignment/>
      <protection/>
    </xf>
    <xf numFmtId="173" fontId="5" fillId="0" borderId="21" xfId="0" applyFont="1" applyBorder="1" applyAlignment="1">
      <alignment horizontal="right"/>
    </xf>
    <xf numFmtId="173" fontId="5" fillId="0" borderId="21" xfId="0" applyNumberFormat="1" applyFont="1" applyBorder="1" applyAlignment="1" applyProtection="1">
      <alignment/>
      <protection/>
    </xf>
    <xf numFmtId="173" fontId="5" fillId="0" borderId="20" xfId="0" applyFont="1" applyBorder="1" applyAlignment="1">
      <alignment/>
    </xf>
    <xf numFmtId="173" fontId="4" fillId="0" borderId="22" xfId="0" applyFont="1" applyBorder="1" applyAlignment="1" applyProtection="1">
      <alignment/>
      <protection/>
    </xf>
    <xf numFmtId="173" fontId="5" fillId="0" borderId="22" xfId="0" applyFont="1" applyBorder="1" applyAlignment="1">
      <alignment horizontal="right"/>
    </xf>
    <xf numFmtId="173" fontId="5" fillId="0" borderId="22" xfId="0" applyNumberFormat="1" applyFont="1" applyBorder="1" applyAlignment="1" applyProtection="1">
      <alignment/>
      <protection/>
    </xf>
    <xf numFmtId="173" fontId="4" fillId="0" borderId="11" xfId="0" applyFont="1" applyBorder="1" applyAlignment="1">
      <alignment/>
    </xf>
    <xf numFmtId="172" fontId="4" fillId="0" borderId="12" xfId="0" applyNumberFormat="1" applyFont="1" applyBorder="1" applyAlignment="1" applyProtection="1">
      <alignment horizontal="center"/>
      <protection/>
    </xf>
    <xf numFmtId="173" fontId="4" fillId="0" borderId="12" xfId="0" applyFont="1" applyBorder="1" applyAlignment="1" applyProtection="1">
      <alignment/>
      <protection/>
    </xf>
    <xf numFmtId="173" fontId="4" fillId="0" borderId="12" xfId="0" applyFont="1" applyBorder="1" applyAlignment="1">
      <alignment/>
    </xf>
    <xf numFmtId="173" fontId="5" fillId="0" borderId="12" xfId="0" applyFont="1" applyBorder="1" applyAlignment="1">
      <alignment horizontal="right"/>
    </xf>
    <xf numFmtId="173" fontId="5" fillId="0" borderId="13" xfId="0" applyNumberFormat="1" applyFont="1" applyBorder="1" applyAlignment="1" applyProtection="1">
      <alignment/>
      <protection/>
    </xf>
    <xf numFmtId="173" fontId="4" fillId="0" borderId="14" xfId="0" applyFont="1" applyBorder="1" applyAlignment="1">
      <alignment/>
    </xf>
    <xf numFmtId="172" fontId="4" fillId="0" borderId="0" xfId="0" applyNumberFormat="1" applyFont="1" applyBorder="1" applyAlignment="1" applyProtection="1">
      <alignment horizontal="center"/>
      <protection/>
    </xf>
    <xf numFmtId="173" fontId="4" fillId="0" borderId="0" xfId="0" applyFont="1" applyBorder="1" applyAlignment="1" applyProtection="1">
      <alignment/>
      <protection/>
    </xf>
    <xf numFmtId="173" fontId="5" fillId="0" borderId="0" xfId="0" applyFont="1" applyBorder="1" applyAlignment="1">
      <alignment horizontal="right"/>
    </xf>
    <xf numFmtId="173" fontId="5" fillId="0" borderId="16" xfId="0" applyNumberFormat="1" applyFont="1" applyBorder="1" applyAlignment="1" applyProtection="1">
      <alignment/>
      <protection/>
    </xf>
    <xf numFmtId="173" fontId="4" fillId="0" borderId="17" xfId="0" applyFont="1" applyBorder="1" applyAlignment="1">
      <alignment/>
    </xf>
    <xf numFmtId="172" fontId="4" fillId="0" borderId="10" xfId="0" applyNumberFormat="1" applyFont="1" applyBorder="1" applyAlignment="1" applyProtection="1">
      <alignment horizontal="center"/>
      <protection/>
    </xf>
    <xf numFmtId="173" fontId="4" fillId="0" borderId="10" xfId="0" applyFont="1" applyBorder="1" applyAlignment="1" applyProtection="1">
      <alignment/>
      <protection/>
    </xf>
    <xf numFmtId="173" fontId="5" fillId="0" borderId="10" xfId="0" applyFont="1" applyBorder="1" applyAlignment="1">
      <alignment horizontal="right"/>
    </xf>
    <xf numFmtId="173" fontId="5" fillId="0" borderId="18" xfId="0" applyNumberFormat="1" applyFont="1" applyBorder="1" applyAlignment="1" applyProtection="1">
      <alignment/>
      <protection/>
    </xf>
    <xf numFmtId="173" fontId="5" fillId="0" borderId="19" xfId="0" applyFont="1" applyBorder="1" applyAlignment="1">
      <alignment horizontal="centerContinuous"/>
    </xf>
    <xf numFmtId="173" fontId="5" fillId="0" borderId="19" xfId="0" applyNumberFormat="1" applyFont="1" applyBorder="1" applyAlignment="1" applyProtection="1">
      <alignment horizontal="centerContinuous"/>
      <protection/>
    </xf>
    <xf numFmtId="172" fontId="5" fillId="0" borderId="20" xfId="0" applyNumberFormat="1" applyFont="1" applyBorder="1" applyAlignment="1" applyProtection="1">
      <alignment horizontal="center"/>
      <protection/>
    </xf>
    <xf numFmtId="173" fontId="5" fillId="0" borderId="20" xfId="0" applyFont="1" applyBorder="1" applyAlignment="1" applyProtection="1">
      <alignment horizontal="centerContinuous"/>
      <protection/>
    </xf>
    <xf numFmtId="173" fontId="5" fillId="0" borderId="0" xfId="0" applyFont="1" applyAlignment="1">
      <alignment/>
    </xf>
    <xf numFmtId="173" fontId="5" fillId="0" borderId="20" xfId="0" applyFont="1" applyBorder="1" applyAlignment="1">
      <alignment horizontal="centerContinuous"/>
    </xf>
    <xf numFmtId="173" fontId="5" fillId="0" borderId="20" xfId="0" applyFont="1" applyBorder="1" applyAlignment="1" applyProtection="1">
      <alignment/>
      <protection/>
    </xf>
    <xf numFmtId="173" fontId="5" fillId="0" borderId="19" xfId="0" applyFont="1" applyBorder="1" applyAlignment="1">
      <alignment/>
    </xf>
    <xf numFmtId="173" fontId="4" fillId="0" borderId="23" xfId="0" applyFont="1" applyBorder="1" applyAlignment="1">
      <alignment/>
    </xf>
    <xf numFmtId="173" fontId="5" fillId="0" borderId="19" xfId="0" applyFont="1" applyBorder="1" applyAlignment="1" applyProtection="1">
      <alignment horizontal="center"/>
      <protection/>
    </xf>
    <xf numFmtId="173" fontId="4" fillId="0" borderId="0" xfId="0" applyFont="1" applyAlignment="1" applyProtection="1">
      <alignment/>
      <protection/>
    </xf>
    <xf numFmtId="173" fontId="5" fillId="0" borderId="0" xfId="0" applyFont="1" applyAlignment="1" applyProtection="1">
      <alignment/>
      <protection/>
    </xf>
    <xf numFmtId="173" fontId="5" fillId="0" borderId="20" xfId="0" applyFont="1" applyBorder="1" applyAlignment="1">
      <alignment horizontal="center" wrapText="1"/>
    </xf>
    <xf numFmtId="173" fontId="4" fillId="0" borderId="20" xfId="0" applyFont="1" applyBorder="1" applyAlignment="1">
      <alignment horizontal="right"/>
    </xf>
    <xf numFmtId="173" fontId="4" fillId="0" borderId="16" xfId="0" applyNumberFormat="1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/>
      <protection/>
    </xf>
    <xf numFmtId="173" fontId="4" fillId="0" borderId="20" xfId="0" applyNumberFormat="1" applyFont="1" applyBorder="1" applyAlignment="1" applyProtection="1">
      <alignment horizontal="centerContinuous"/>
      <protection/>
    </xf>
    <xf numFmtId="173" fontId="5" fillId="0" borderId="24" xfId="0" applyFont="1" applyBorder="1" applyAlignment="1">
      <alignment horizontal="center"/>
    </xf>
    <xf numFmtId="173" fontId="5" fillId="0" borderId="25" xfId="0" applyFont="1" applyBorder="1" applyAlignment="1">
      <alignment horizontal="center"/>
    </xf>
    <xf numFmtId="173" fontId="4" fillId="0" borderId="13" xfId="0" applyNumberFormat="1" applyFont="1" applyBorder="1" applyAlignment="1" applyProtection="1">
      <alignment/>
      <protection/>
    </xf>
    <xf numFmtId="173" fontId="5" fillId="0" borderId="26" xfId="0" applyNumberFormat="1" applyFont="1" applyBorder="1" applyAlignment="1" applyProtection="1">
      <alignment horizontal="centerContinuous"/>
      <protection/>
    </xf>
    <xf numFmtId="173" fontId="5" fillId="0" borderId="26" xfId="0" applyFont="1" applyBorder="1" applyAlignment="1">
      <alignment horizontal="center"/>
    </xf>
    <xf numFmtId="173" fontId="5" fillId="0" borderId="13" xfId="0" applyFont="1" applyBorder="1" applyAlignment="1">
      <alignment horizontal="center"/>
    </xf>
    <xf numFmtId="173" fontId="4" fillId="0" borderId="16" xfId="0" applyFont="1" applyBorder="1" applyAlignment="1">
      <alignment/>
    </xf>
    <xf numFmtId="173" fontId="4" fillId="0" borderId="18" xfId="0" applyFont="1" applyBorder="1" applyAlignment="1">
      <alignment/>
    </xf>
    <xf numFmtId="173" fontId="6" fillId="0" borderId="0" xfId="0" applyFont="1" applyAlignment="1">
      <alignment/>
    </xf>
    <xf numFmtId="173" fontId="6" fillId="0" borderId="20" xfId="0" applyFont="1" applyBorder="1" applyAlignment="1">
      <alignment/>
    </xf>
    <xf numFmtId="172" fontId="6" fillId="0" borderId="20" xfId="0" applyNumberFormat="1" applyFont="1" applyBorder="1" applyAlignment="1" applyProtection="1">
      <alignment horizontal="center"/>
      <protection/>
    </xf>
    <xf numFmtId="173" fontId="6" fillId="0" borderId="20" xfId="0" applyFont="1" applyBorder="1" applyAlignment="1">
      <alignment horizontal="centerContinuous"/>
    </xf>
    <xf numFmtId="173" fontId="6" fillId="0" borderId="20" xfId="0" applyNumberFormat="1" applyFont="1" applyBorder="1" applyAlignment="1" applyProtection="1">
      <alignment/>
      <protection/>
    </xf>
    <xf numFmtId="173" fontId="4" fillId="0" borderId="0" xfId="0" applyFont="1" applyAlignment="1">
      <alignment horizontal="centerContinuous"/>
    </xf>
    <xf numFmtId="172" fontId="4" fillId="0" borderId="0" xfId="0" applyNumberFormat="1" applyFont="1" applyAlignment="1" applyProtection="1">
      <alignment horizontal="centerContinuous"/>
      <protection/>
    </xf>
    <xf numFmtId="173" fontId="4" fillId="0" borderId="0" xfId="0" applyFont="1" applyAlignment="1">
      <alignment wrapText="1"/>
    </xf>
    <xf numFmtId="173" fontId="4" fillId="0" borderId="27" xfId="0" applyFont="1" applyBorder="1" applyAlignment="1">
      <alignment/>
    </xf>
    <xf numFmtId="172" fontId="4" fillId="0" borderId="28" xfId="0" applyNumberFormat="1" applyFont="1" applyBorder="1" applyAlignment="1" applyProtection="1">
      <alignment horizontal="center"/>
      <protection/>
    </xf>
    <xf numFmtId="173" fontId="4" fillId="0" borderId="28" xfId="0" applyFont="1" applyBorder="1" applyAlignment="1" applyProtection="1">
      <alignment/>
      <protection/>
    </xf>
    <xf numFmtId="173" fontId="5" fillId="0" borderId="28" xfId="0" applyFont="1" applyBorder="1" applyAlignment="1">
      <alignment horizontal="center"/>
    </xf>
    <xf numFmtId="173" fontId="4" fillId="0" borderId="28" xfId="0" applyFont="1" applyBorder="1" applyAlignment="1">
      <alignment/>
    </xf>
    <xf numFmtId="173" fontId="4" fillId="0" borderId="29" xfId="0" applyNumberFormat="1" applyFont="1" applyBorder="1" applyAlignment="1" applyProtection="1">
      <alignment/>
      <protection/>
    </xf>
    <xf numFmtId="173" fontId="4" fillId="0" borderId="30" xfId="0" applyFont="1" applyBorder="1" applyAlignment="1">
      <alignment/>
    </xf>
    <xf numFmtId="173" fontId="4" fillId="0" borderId="31" xfId="0" applyFont="1" applyBorder="1" applyAlignment="1">
      <alignment/>
    </xf>
    <xf numFmtId="173" fontId="4" fillId="0" borderId="32" xfId="0" applyFont="1" applyBorder="1" applyAlignment="1">
      <alignment/>
    </xf>
    <xf numFmtId="173" fontId="4" fillId="0" borderId="31" xfId="0" applyFont="1" applyBorder="1" applyAlignment="1">
      <alignment horizontal="center"/>
    </xf>
    <xf numFmtId="173" fontId="5" fillId="0" borderId="31" xfId="0" applyFont="1" applyBorder="1" applyAlignment="1">
      <alignment/>
    </xf>
    <xf numFmtId="173" fontId="5" fillId="0" borderId="32" xfId="0" applyFont="1" applyBorder="1" applyAlignment="1">
      <alignment/>
    </xf>
    <xf numFmtId="173" fontId="4" fillId="0" borderId="32" xfId="0" applyFont="1" applyBorder="1" applyAlignment="1">
      <alignment wrapText="1"/>
    </xf>
    <xf numFmtId="173" fontId="5" fillId="0" borderId="33" xfId="0" applyFont="1" applyBorder="1" applyAlignment="1">
      <alignment/>
    </xf>
    <xf numFmtId="172" fontId="5" fillId="0" borderId="34" xfId="0" applyNumberFormat="1" applyFont="1" applyBorder="1" applyAlignment="1" applyProtection="1">
      <alignment horizontal="center"/>
      <protection/>
    </xf>
    <xf numFmtId="173" fontId="5" fillId="0" borderId="34" xfId="0" applyFont="1" applyBorder="1" applyAlignment="1" applyProtection="1">
      <alignment horizontal="centerContinuous"/>
      <protection/>
    </xf>
    <xf numFmtId="173" fontId="5" fillId="0" borderId="34" xfId="0" applyFont="1" applyBorder="1" applyAlignment="1">
      <alignment/>
    </xf>
    <xf numFmtId="173" fontId="5" fillId="0" borderId="34" xfId="0" applyFont="1" applyBorder="1" applyAlignment="1">
      <alignment horizontal="right"/>
    </xf>
    <xf numFmtId="173" fontId="5" fillId="0" borderId="34" xfId="0" applyNumberFormat="1" applyFont="1" applyBorder="1" applyAlignment="1" applyProtection="1">
      <alignment/>
      <protection/>
    </xf>
    <xf numFmtId="173" fontId="4" fillId="0" borderId="35" xfId="0" applyFont="1" applyBorder="1" applyAlignment="1">
      <alignment/>
    </xf>
    <xf numFmtId="173" fontId="4" fillId="0" borderId="20" xfId="0" applyFont="1" applyBorder="1" applyAlignment="1" applyProtection="1">
      <alignment horizontal="center" wrapText="1"/>
      <protection/>
    </xf>
    <xf numFmtId="173" fontId="4" fillId="0" borderId="20" xfId="0" applyFont="1" applyBorder="1" applyAlignment="1">
      <alignment wrapText="1"/>
    </xf>
    <xf numFmtId="173" fontId="0" fillId="0" borderId="20" xfId="0" applyBorder="1" applyAlignment="1">
      <alignment wrapText="1"/>
    </xf>
    <xf numFmtId="173" fontId="4" fillId="0" borderId="0" xfId="0" applyFont="1" applyAlignment="1">
      <alignment horizontal="center"/>
    </xf>
    <xf numFmtId="173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8.88671875" defaultRowHeight="15"/>
  <cols>
    <col min="1" max="1" width="19.6640625" style="0" bestFit="1" customWidth="1"/>
    <col min="2" max="2" width="7.4453125" style="0" customWidth="1"/>
    <col min="3" max="3" width="19.5546875" style="0" bestFit="1" customWidth="1"/>
    <col min="4" max="4" width="45.77734375" style="0" bestFit="1" customWidth="1"/>
    <col min="5" max="5" width="32.21484375" style="0" bestFit="1" customWidth="1"/>
    <col min="6" max="6" width="8.10546875" style="0" customWidth="1"/>
  </cols>
  <sheetData>
    <row r="1" spans="1:7" ht="16.5" thickBot="1">
      <c r="A1" s="103"/>
      <c r="B1" s="104"/>
      <c r="C1" s="105"/>
      <c r="D1" s="106" t="s">
        <v>16</v>
      </c>
      <c r="E1" s="107"/>
      <c r="F1" s="108"/>
      <c r="G1" s="109"/>
    </row>
    <row r="2" spans="1:7" ht="15.75">
      <c r="A2" s="110"/>
      <c r="B2" s="27"/>
      <c r="C2" s="37"/>
      <c r="D2" s="26"/>
      <c r="E2" s="26"/>
      <c r="F2" s="30"/>
      <c r="G2" s="111"/>
    </row>
    <row r="3" spans="1:7" ht="15.75">
      <c r="A3" s="112" t="s">
        <v>201</v>
      </c>
      <c r="B3" s="27"/>
      <c r="C3" s="42" t="s">
        <v>428</v>
      </c>
      <c r="D3" s="26" t="s">
        <v>429</v>
      </c>
      <c r="E3" s="26" t="s">
        <v>430</v>
      </c>
      <c r="F3" s="30">
        <v>0.9380000000000001</v>
      </c>
      <c r="G3" s="111"/>
    </row>
    <row r="4" spans="1:7" ht="15.75">
      <c r="A4" s="110"/>
      <c r="B4" s="27"/>
      <c r="C4" s="37"/>
      <c r="D4" s="26"/>
      <c r="E4" s="26"/>
      <c r="F4" s="30"/>
      <c r="G4" s="111"/>
    </row>
    <row r="5" spans="1:7" ht="15.75">
      <c r="A5" s="110"/>
      <c r="B5" s="27"/>
      <c r="C5" s="37"/>
      <c r="D5" s="26"/>
      <c r="E5" s="35" t="s">
        <v>203</v>
      </c>
      <c r="F5" s="36">
        <f>SUM(F3)</f>
        <v>0.9380000000000001</v>
      </c>
      <c r="G5" s="111"/>
    </row>
    <row r="6" spans="1:7" ht="15.75">
      <c r="A6" s="110"/>
      <c r="B6" s="27"/>
      <c r="C6" s="37"/>
      <c r="D6" s="26"/>
      <c r="E6" s="26"/>
      <c r="F6" s="30"/>
      <c r="G6" s="111"/>
    </row>
    <row r="7" spans="1:7" ht="15.75">
      <c r="A7" s="112" t="s">
        <v>358</v>
      </c>
      <c r="B7" s="27"/>
      <c r="C7" s="42" t="s">
        <v>90</v>
      </c>
      <c r="D7" s="26" t="s">
        <v>380</v>
      </c>
      <c r="E7" s="26" t="s">
        <v>430</v>
      </c>
      <c r="F7" s="30">
        <v>0.972</v>
      </c>
      <c r="G7" s="111"/>
    </row>
    <row r="8" spans="1:7" ht="15.75">
      <c r="A8" s="110"/>
      <c r="B8" s="27"/>
      <c r="C8" s="37"/>
      <c r="D8" s="26"/>
      <c r="E8" s="26"/>
      <c r="F8" s="30"/>
      <c r="G8" s="111"/>
    </row>
    <row r="9" spans="1:7" ht="15.75">
      <c r="A9" s="110"/>
      <c r="B9" s="27"/>
      <c r="C9" s="42" t="s">
        <v>431</v>
      </c>
      <c r="D9" s="26" t="s">
        <v>432</v>
      </c>
      <c r="E9" s="26" t="s">
        <v>430</v>
      </c>
      <c r="F9" s="30">
        <v>0.784</v>
      </c>
      <c r="G9" s="111"/>
    </row>
    <row r="10" spans="1:7" ht="15.75">
      <c r="A10" s="110"/>
      <c r="B10" s="27"/>
      <c r="C10" s="37"/>
      <c r="D10" s="26"/>
      <c r="E10" s="26"/>
      <c r="F10" s="30"/>
      <c r="G10" s="111"/>
    </row>
    <row r="11" spans="1:7" ht="15.75">
      <c r="A11" s="113"/>
      <c r="B11" s="72"/>
      <c r="C11" s="76"/>
      <c r="D11" s="50"/>
      <c r="E11" s="35" t="s">
        <v>106</v>
      </c>
      <c r="F11" s="36">
        <f>SUM(F7:F9)</f>
        <v>1.756</v>
      </c>
      <c r="G11" s="114"/>
    </row>
    <row r="12" spans="1:7" ht="15.75">
      <c r="A12" s="110"/>
      <c r="B12" s="27"/>
      <c r="C12" s="37"/>
      <c r="D12" s="26"/>
      <c r="E12" s="26"/>
      <c r="F12" s="30"/>
      <c r="G12" s="111"/>
    </row>
    <row r="13" spans="1:7" ht="15.75">
      <c r="A13" s="112" t="s">
        <v>330</v>
      </c>
      <c r="B13" s="27">
        <v>5107</v>
      </c>
      <c r="C13" s="42" t="s">
        <v>433</v>
      </c>
      <c r="D13" s="26" t="s">
        <v>1105</v>
      </c>
      <c r="E13" s="26" t="s">
        <v>434</v>
      </c>
      <c r="F13" s="30">
        <v>0.13</v>
      </c>
      <c r="G13" s="111"/>
    </row>
    <row r="14" spans="1:7" ht="15.75">
      <c r="A14" s="110"/>
      <c r="B14" s="27"/>
      <c r="C14" s="38" t="s">
        <v>1117</v>
      </c>
      <c r="D14" s="26"/>
      <c r="E14" s="26"/>
      <c r="F14" s="30"/>
      <c r="G14" s="111"/>
    </row>
    <row r="15" spans="1:7" ht="15.75">
      <c r="A15" s="110"/>
      <c r="B15" s="27"/>
      <c r="C15" s="37"/>
      <c r="D15" s="26"/>
      <c r="E15" s="26"/>
      <c r="F15" s="30"/>
      <c r="G15" s="111"/>
    </row>
    <row r="16" spans="1:7" ht="15.75">
      <c r="A16" s="110"/>
      <c r="B16" s="27">
        <v>5108</v>
      </c>
      <c r="C16" s="42" t="s">
        <v>435</v>
      </c>
      <c r="D16" s="26" t="s">
        <v>433</v>
      </c>
      <c r="E16" s="26" t="s">
        <v>430</v>
      </c>
      <c r="F16" s="30">
        <v>0.7</v>
      </c>
      <c r="G16" s="111"/>
    </row>
    <row r="17" spans="1:7" ht="15.75">
      <c r="A17" s="110"/>
      <c r="B17" s="27"/>
      <c r="C17" s="38" t="s">
        <v>1030</v>
      </c>
      <c r="D17" s="26"/>
      <c r="E17" s="26"/>
      <c r="F17" s="30"/>
      <c r="G17" s="111"/>
    </row>
    <row r="18" spans="1:7" ht="15.75">
      <c r="A18" s="110"/>
      <c r="B18" s="27"/>
      <c r="C18" s="38"/>
      <c r="D18" s="26"/>
      <c r="E18" s="26"/>
      <c r="F18" s="30"/>
      <c r="G18" s="111"/>
    </row>
    <row r="19" spans="1:7" ht="47.25">
      <c r="A19" s="110"/>
      <c r="B19" s="27">
        <v>5113</v>
      </c>
      <c r="C19" s="38" t="s">
        <v>1116</v>
      </c>
      <c r="D19" s="26" t="s">
        <v>1114</v>
      </c>
      <c r="E19" s="26" t="s">
        <v>1115</v>
      </c>
      <c r="F19" s="30">
        <v>0.18</v>
      </c>
      <c r="G19" s="115" t="s">
        <v>1110</v>
      </c>
    </row>
    <row r="20" spans="1:7" ht="15.75">
      <c r="A20" s="110"/>
      <c r="B20" s="27"/>
      <c r="C20" s="42" t="s">
        <v>1113</v>
      </c>
      <c r="D20" s="26"/>
      <c r="E20" s="26"/>
      <c r="F20" s="30"/>
      <c r="G20" s="111"/>
    </row>
    <row r="21" spans="1:7" ht="15.75">
      <c r="A21" s="113"/>
      <c r="B21" s="72"/>
      <c r="C21" s="76"/>
      <c r="D21" s="50"/>
      <c r="E21" s="35" t="s">
        <v>124</v>
      </c>
      <c r="F21" s="36">
        <f>SUM(F13:F19)</f>
        <v>1.01</v>
      </c>
      <c r="G21" s="114"/>
    </row>
    <row r="22" spans="1:7" ht="15.75">
      <c r="A22" s="110"/>
      <c r="B22" s="27"/>
      <c r="C22" s="37"/>
      <c r="D22" s="26"/>
      <c r="E22" s="26"/>
      <c r="F22" s="30"/>
      <c r="G22" s="111"/>
    </row>
    <row r="23" spans="1:7" ht="15.75">
      <c r="A23" s="112" t="s">
        <v>236</v>
      </c>
      <c r="B23" s="27">
        <v>5102</v>
      </c>
      <c r="C23" s="42" t="s">
        <v>436</v>
      </c>
      <c r="D23" s="26" t="s">
        <v>437</v>
      </c>
      <c r="E23" s="26" t="s">
        <v>438</v>
      </c>
      <c r="F23" s="30">
        <v>0.15</v>
      </c>
      <c r="G23" s="111"/>
    </row>
    <row r="24" spans="1:7" ht="15.75">
      <c r="A24" s="110"/>
      <c r="B24" s="27"/>
      <c r="C24" s="38" t="s">
        <v>1040</v>
      </c>
      <c r="D24" s="26"/>
      <c r="E24" s="26"/>
      <c r="F24" s="30"/>
      <c r="G24" s="111"/>
    </row>
    <row r="25" spans="1:7" ht="15.75">
      <c r="A25" s="110"/>
      <c r="B25" s="27"/>
      <c r="C25" s="37"/>
      <c r="D25" s="26"/>
      <c r="E25" s="26"/>
      <c r="F25" s="30"/>
      <c r="G25" s="111"/>
    </row>
    <row r="26" spans="1:7" ht="15.75">
      <c r="A26" s="110"/>
      <c r="B26" s="27">
        <v>5104</v>
      </c>
      <c r="C26" s="42" t="s">
        <v>439</v>
      </c>
      <c r="D26" s="26" t="s">
        <v>432</v>
      </c>
      <c r="E26" s="26" t="s">
        <v>437</v>
      </c>
      <c r="F26" s="30">
        <v>0.41</v>
      </c>
      <c r="G26" s="111"/>
    </row>
    <row r="27" spans="1:7" ht="15.75">
      <c r="A27" s="110"/>
      <c r="B27" s="27"/>
      <c r="C27" s="38" t="s">
        <v>1022</v>
      </c>
      <c r="D27" s="26"/>
      <c r="E27" s="26"/>
      <c r="F27" s="30"/>
      <c r="G27" s="111"/>
    </row>
    <row r="28" spans="1:7" ht="15.75">
      <c r="A28" s="110"/>
      <c r="B28" s="27"/>
      <c r="C28" s="37"/>
      <c r="D28" s="26"/>
      <c r="E28" s="26"/>
      <c r="F28" s="30"/>
      <c r="G28" s="111"/>
    </row>
    <row r="29" spans="1:7" ht="15.75">
      <c r="A29" s="110"/>
      <c r="B29" s="27">
        <v>5106</v>
      </c>
      <c r="C29" s="42" t="s">
        <v>440</v>
      </c>
      <c r="D29" s="26" t="s">
        <v>432</v>
      </c>
      <c r="E29" s="26" t="s">
        <v>441</v>
      </c>
      <c r="F29" s="30">
        <v>0.51</v>
      </c>
      <c r="G29" s="111"/>
    </row>
    <row r="30" spans="1:7" ht="15.75">
      <c r="A30" s="110"/>
      <c r="B30" s="27"/>
      <c r="C30" s="38" t="s">
        <v>1040</v>
      </c>
      <c r="D30" s="26"/>
      <c r="E30" s="26"/>
      <c r="F30" s="30"/>
      <c r="G30" s="111"/>
    </row>
    <row r="31" spans="1:7" ht="15.75">
      <c r="A31" s="110"/>
      <c r="B31" s="27"/>
      <c r="C31" s="37"/>
      <c r="D31" s="26"/>
      <c r="E31" s="26"/>
      <c r="F31" s="30"/>
      <c r="G31" s="111"/>
    </row>
    <row r="32" spans="1:7" ht="15.75">
      <c r="A32" s="110"/>
      <c r="B32" s="27">
        <v>5110</v>
      </c>
      <c r="C32" s="42" t="s">
        <v>442</v>
      </c>
      <c r="D32" s="37" t="s">
        <v>435</v>
      </c>
      <c r="E32" s="26" t="s">
        <v>432</v>
      </c>
      <c r="F32" s="30">
        <v>0.33</v>
      </c>
      <c r="G32" s="111"/>
    </row>
    <row r="33" spans="1:7" ht="15.75">
      <c r="A33" s="110"/>
      <c r="B33" s="27"/>
      <c r="C33" s="38" t="s">
        <v>1022</v>
      </c>
      <c r="D33" s="37"/>
      <c r="E33" s="26"/>
      <c r="F33" s="30"/>
      <c r="G33" s="111"/>
    </row>
    <row r="34" spans="1:7" ht="15.75">
      <c r="A34" s="110"/>
      <c r="B34" s="27"/>
      <c r="C34" s="38"/>
      <c r="D34" s="37"/>
      <c r="E34" s="26"/>
      <c r="F34" s="30"/>
      <c r="G34" s="111"/>
    </row>
    <row r="35" spans="1:7" ht="47.25">
      <c r="A35" s="110"/>
      <c r="B35" s="27">
        <v>5111</v>
      </c>
      <c r="C35" s="38" t="s">
        <v>1106</v>
      </c>
      <c r="D35" s="37" t="s">
        <v>560</v>
      </c>
      <c r="E35" s="26" t="s">
        <v>290</v>
      </c>
      <c r="F35" s="30">
        <v>0.22</v>
      </c>
      <c r="G35" s="115" t="s">
        <v>1110</v>
      </c>
    </row>
    <row r="36" spans="1:7" ht="15.75">
      <c r="A36" s="110"/>
      <c r="B36" s="27"/>
      <c r="C36" s="38" t="s">
        <v>1107</v>
      </c>
      <c r="D36" s="37"/>
      <c r="E36" s="26"/>
      <c r="F36" s="30"/>
      <c r="G36" s="111"/>
    </row>
    <row r="37" spans="1:7" ht="15.75">
      <c r="A37" s="110"/>
      <c r="B37" s="27"/>
      <c r="C37" s="38"/>
      <c r="D37" s="37"/>
      <c r="E37" s="26"/>
      <c r="F37" s="30"/>
      <c r="G37" s="111"/>
    </row>
    <row r="38" spans="1:7" ht="47.25">
      <c r="A38" s="110"/>
      <c r="B38" s="27">
        <v>5112</v>
      </c>
      <c r="C38" s="38" t="s">
        <v>290</v>
      </c>
      <c r="D38" s="37" t="s">
        <v>1106</v>
      </c>
      <c r="E38" s="26" t="s">
        <v>1108</v>
      </c>
      <c r="F38" s="30">
        <v>0.1</v>
      </c>
      <c r="G38" s="115" t="s">
        <v>1110</v>
      </c>
    </row>
    <row r="39" spans="1:7" ht="15.75">
      <c r="A39" s="110"/>
      <c r="B39" s="27"/>
      <c r="C39" s="38" t="s">
        <v>1109</v>
      </c>
      <c r="D39" s="37"/>
      <c r="E39" s="26"/>
      <c r="F39" s="30"/>
      <c r="G39" s="111"/>
    </row>
    <row r="40" spans="1:7" ht="15.75">
      <c r="A40" s="110"/>
      <c r="B40" s="27"/>
      <c r="C40" s="38"/>
      <c r="D40" s="37"/>
      <c r="E40" s="26"/>
      <c r="F40" s="30"/>
      <c r="G40" s="111"/>
    </row>
    <row r="41" spans="1:7" ht="15.75">
      <c r="A41" s="110"/>
      <c r="B41" s="27"/>
      <c r="C41" s="38"/>
      <c r="D41" s="26"/>
      <c r="E41" s="26"/>
      <c r="F41" s="30"/>
      <c r="G41" s="111"/>
    </row>
    <row r="42" spans="1:7" ht="16.5" thickBot="1">
      <c r="A42" s="116"/>
      <c r="B42" s="117"/>
      <c r="C42" s="118"/>
      <c r="D42" s="119"/>
      <c r="E42" s="120" t="s">
        <v>169</v>
      </c>
      <c r="F42" s="121">
        <f>SUM(F23:F38)</f>
        <v>1.72</v>
      </c>
      <c r="G42" s="12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2328"/>
  <sheetViews>
    <sheetView tabSelected="1" defaultGridColor="0" zoomScale="75" zoomScaleNormal="75" zoomScalePageLayoutView="0" colorId="22" workbookViewId="0" topLeftCell="A1">
      <selection activeCell="A1" sqref="A1:B1"/>
    </sheetView>
  </sheetViews>
  <sheetFormatPr defaultColWidth="9.77734375" defaultRowHeight="15"/>
  <cols>
    <col min="1" max="1" width="20.5546875" style="1" customWidth="1"/>
    <col min="2" max="2" width="16.88671875" style="2" bestFit="1" customWidth="1"/>
    <col min="3" max="3" width="21.88671875" style="1" bestFit="1" customWidth="1"/>
    <col min="4" max="4" width="52.21484375" style="1" customWidth="1"/>
    <col min="5" max="5" width="39.77734375" style="1" customWidth="1"/>
    <col min="6" max="6" width="10.99609375" style="1" customWidth="1"/>
    <col min="7" max="16384" width="9.77734375" style="1" customWidth="1"/>
  </cols>
  <sheetData>
    <row r="1" spans="1:6" ht="15.75">
      <c r="A1" s="126" t="s">
        <v>83</v>
      </c>
      <c r="B1" s="127"/>
      <c r="F1" s="4"/>
    </row>
    <row r="2" spans="1:6" ht="15.75">
      <c r="A2" s="126" t="s">
        <v>1111</v>
      </c>
      <c r="B2" s="127"/>
      <c r="F2" s="4"/>
    </row>
    <row r="3" spans="1:6" ht="15.75">
      <c r="A3" s="100" t="s">
        <v>1112</v>
      </c>
      <c r="B3" s="101"/>
      <c r="F3" s="4"/>
    </row>
    <row r="4" spans="2:6" ht="15.75">
      <c r="B4" s="3"/>
      <c r="D4" s="6" t="s">
        <v>38</v>
      </c>
      <c r="F4" s="4"/>
    </row>
    <row r="5" spans="2:6" ht="15.75">
      <c r="B5" s="3"/>
      <c r="D5" s="6" t="s">
        <v>39</v>
      </c>
      <c r="F5" s="4"/>
    </row>
    <row r="6" spans="2:6" ht="15.75">
      <c r="B6" s="3"/>
      <c r="D6" s="8">
        <v>2008</v>
      </c>
      <c r="F6" s="4"/>
    </row>
    <row r="7" spans="2:6" ht="15.75">
      <c r="B7" s="3"/>
      <c r="F7" s="4"/>
    </row>
    <row r="8" spans="2:6" ht="15.75">
      <c r="B8" s="3"/>
      <c r="D8" s="10"/>
      <c r="E8" s="10"/>
      <c r="F8" s="4"/>
    </row>
    <row r="9" spans="1:6" ht="16.5" thickBot="1">
      <c r="A9" s="11"/>
      <c r="B9" s="12"/>
      <c r="C9" s="13"/>
      <c r="D9" s="13"/>
      <c r="E9" s="13"/>
      <c r="F9" s="14"/>
    </row>
    <row r="10" spans="1:6" ht="16.5" thickBot="1">
      <c r="A10" s="15"/>
      <c r="B10" s="16"/>
      <c r="C10" s="7"/>
      <c r="D10" s="17" t="s">
        <v>191</v>
      </c>
      <c r="E10" s="7"/>
      <c r="F10" s="18"/>
    </row>
    <row r="11" spans="1:6" ht="15.75">
      <c r="A11" s="19"/>
      <c r="B11" s="20"/>
      <c r="C11" s="21"/>
      <c r="D11" s="21"/>
      <c r="E11" s="21"/>
      <c r="F11" s="22"/>
    </row>
    <row r="12" spans="1:6" s="5" customFormat="1" ht="15.75">
      <c r="A12" s="23" t="s">
        <v>84</v>
      </c>
      <c r="B12" s="24"/>
      <c r="C12" s="23" t="s">
        <v>85</v>
      </c>
      <c r="D12" s="23" t="s">
        <v>86</v>
      </c>
      <c r="E12" s="23" t="s">
        <v>87</v>
      </c>
      <c r="F12" s="25" t="s">
        <v>88</v>
      </c>
    </row>
    <row r="13" spans="1:6" ht="15.75">
      <c r="A13" s="26"/>
      <c r="B13" s="27"/>
      <c r="C13" s="28"/>
      <c r="D13" s="32" t="s">
        <v>1</v>
      </c>
      <c r="E13" s="26"/>
      <c r="F13" s="30"/>
    </row>
    <row r="14" spans="1:6" ht="15.75">
      <c r="A14" s="26"/>
      <c r="B14" s="27"/>
      <c r="C14" s="28"/>
      <c r="D14" s="31" t="s">
        <v>2</v>
      </c>
      <c r="E14" s="26"/>
      <c r="F14" s="30"/>
    </row>
    <row r="15" spans="1:6" ht="15.75">
      <c r="A15" s="26"/>
      <c r="B15" s="27"/>
      <c r="C15" s="28"/>
      <c r="D15" s="32"/>
      <c r="E15" s="26"/>
      <c r="F15" s="30"/>
    </row>
    <row r="16" spans="1:6" ht="15.75">
      <c r="A16" s="33" t="s">
        <v>89</v>
      </c>
      <c r="B16" s="27"/>
      <c r="C16" s="28" t="s">
        <v>90</v>
      </c>
      <c r="D16" s="26" t="s">
        <v>91</v>
      </c>
      <c r="E16" s="26" t="s">
        <v>92</v>
      </c>
      <c r="F16" s="30">
        <v>0.345</v>
      </c>
    </row>
    <row r="17" spans="1:6" ht="15.75">
      <c r="A17" s="33" t="s">
        <v>93</v>
      </c>
      <c r="B17" s="27"/>
      <c r="C17" s="28"/>
      <c r="D17" s="26"/>
      <c r="E17" s="26"/>
      <c r="F17" s="30"/>
    </row>
    <row r="18" spans="1:7" ht="15.75">
      <c r="A18" s="26"/>
      <c r="B18" s="27"/>
      <c r="C18" s="33" t="s">
        <v>1098</v>
      </c>
      <c r="D18" s="26" t="s">
        <v>1100</v>
      </c>
      <c r="E18" s="26" t="s">
        <v>1101</v>
      </c>
      <c r="F18" s="34">
        <v>0.626</v>
      </c>
      <c r="G18" s="5"/>
    </row>
    <row r="19" spans="1:7" ht="15.75">
      <c r="A19" s="26"/>
      <c r="B19" s="27"/>
      <c r="C19" s="33" t="s">
        <v>1099</v>
      </c>
      <c r="D19" s="26"/>
      <c r="E19" s="26"/>
      <c r="F19" s="30"/>
      <c r="G19" s="5"/>
    </row>
    <row r="20" spans="1:7" ht="15.75">
      <c r="A20" s="26"/>
      <c r="B20" s="27"/>
      <c r="C20" s="26"/>
      <c r="D20" s="26"/>
      <c r="E20" s="35" t="s">
        <v>97</v>
      </c>
      <c r="F20" s="36">
        <f>SUM(F16:F18)</f>
        <v>0.971</v>
      </c>
      <c r="G20" s="5"/>
    </row>
    <row r="21" spans="1:7" ht="15.75">
      <c r="A21" s="26"/>
      <c r="B21" s="27"/>
      <c r="C21" s="26"/>
      <c r="D21" s="26"/>
      <c r="E21" s="26"/>
      <c r="F21" s="30"/>
      <c r="G21" s="5"/>
    </row>
    <row r="22" spans="1:7" ht="15.75">
      <c r="A22" s="33" t="s">
        <v>98</v>
      </c>
      <c r="B22" s="27"/>
      <c r="C22" s="33" t="s">
        <v>99</v>
      </c>
      <c r="D22" s="26" t="s">
        <v>95</v>
      </c>
      <c r="E22" s="26" t="s">
        <v>100</v>
      </c>
      <c r="F22" s="30">
        <v>0.532</v>
      </c>
      <c r="G22" s="5"/>
    </row>
    <row r="23" spans="1:7" ht="15.75">
      <c r="A23" s="26"/>
      <c r="B23" s="27"/>
      <c r="C23" s="26"/>
      <c r="D23" s="26"/>
      <c r="E23" s="26"/>
      <c r="F23" s="30"/>
      <c r="G23" s="5"/>
    </row>
    <row r="24" spans="1:7" ht="15.75">
      <c r="A24" s="26"/>
      <c r="B24" s="27"/>
      <c r="C24" s="33" t="s">
        <v>99</v>
      </c>
      <c r="D24" s="26" t="s">
        <v>101</v>
      </c>
      <c r="E24" s="26" t="s">
        <v>102</v>
      </c>
      <c r="F24" s="30">
        <v>3.167</v>
      </c>
      <c r="G24" s="5"/>
    </row>
    <row r="25" spans="1:7" ht="15.75">
      <c r="A25" s="26"/>
      <c r="B25" s="27"/>
      <c r="C25" s="26"/>
      <c r="D25" s="26"/>
      <c r="E25" s="26"/>
      <c r="F25" s="30"/>
      <c r="G25" s="5"/>
    </row>
    <row r="26" spans="1:7" ht="15.75">
      <c r="A26" s="26"/>
      <c r="B26" s="27"/>
      <c r="C26" s="33" t="s">
        <v>103</v>
      </c>
      <c r="D26" s="26" t="s">
        <v>94</v>
      </c>
      <c r="E26" s="26" t="s">
        <v>104</v>
      </c>
      <c r="F26" s="30">
        <v>3.064</v>
      </c>
      <c r="G26" s="5"/>
    </row>
    <row r="27" spans="1:7" ht="15.75">
      <c r="A27" s="26"/>
      <c r="B27" s="27"/>
      <c r="C27" s="33" t="s">
        <v>105</v>
      </c>
      <c r="D27" s="26"/>
      <c r="E27" s="26"/>
      <c r="F27" s="30"/>
      <c r="G27" s="5"/>
    </row>
    <row r="28" spans="1:7" ht="15.75">
      <c r="A28" s="26"/>
      <c r="B28" s="27"/>
      <c r="C28" s="26"/>
      <c r="D28" s="26"/>
      <c r="E28" s="26"/>
      <c r="F28" s="30"/>
      <c r="G28" s="5"/>
    </row>
    <row r="29" spans="1:7" ht="15.75">
      <c r="A29" s="26"/>
      <c r="B29" s="27"/>
      <c r="C29" s="26"/>
      <c r="D29" s="26"/>
      <c r="E29" s="35" t="s">
        <v>106</v>
      </c>
      <c r="F29" s="36">
        <f>SUM(F22:F26)</f>
        <v>6.763</v>
      </c>
      <c r="G29" s="5"/>
    </row>
    <row r="30" spans="1:7" ht="15.75">
      <c r="A30" s="26"/>
      <c r="B30" s="27"/>
      <c r="C30" s="26"/>
      <c r="D30" s="26"/>
      <c r="E30" s="26"/>
      <c r="F30" s="30"/>
      <c r="G30" s="5"/>
    </row>
    <row r="31" spans="1:7" ht="15.75">
      <c r="A31" s="33" t="s">
        <v>107</v>
      </c>
      <c r="B31" s="27"/>
      <c r="C31" s="33" t="s">
        <v>108</v>
      </c>
      <c r="D31" s="26" t="s">
        <v>109</v>
      </c>
      <c r="E31" s="26" t="s">
        <v>92</v>
      </c>
      <c r="F31" s="30">
        <v>1.808</v>
      </c>
      <c r="G31" s="5"/>
    </row>
    <row r="32" spans="1:7" ht="15.75">
      <c r="A32" s="26"/>
      <c r="B32" s="27"/>
      <c r="C32" s="33" t="s">
        <v>110</v>
      </c>
      <c r="D32" s="26"/>
      <c r="E32" s="26" t="s">
        <v>1066</v>
      </c>
      <c r="F32" s="30"/>
      <c r="G32" s="5"/>
    </row>
    <row r="33" spans="1:7" ht="15.75">
      <c r="A33" s="26"/>
      <c r="B33" s="27"/>
      <c r="C33" s="26"/>
      <c r="D33" s="26"/>
      <c r="E33" s="26"/>
      <c r="F33" s="30"/>
      <c r="G33" s="5"/>
    </row>
    <row r="34" spans="1:7" ht="15.75">
      <c r="A34" s="26"/>
      <c r="B34" s="27"/>
      <c r="C34" s="33" t="s">
        <v>111</v>
      </c>
      <c r="D34" s="26" t="s">
        <v>112</v>
      </c>
      <c r="E34" s="26" t="s">
        <v>113</v>
      </c>
      <c r="F34" s="30">
        <v>1.943</v>
      </c>
      <c r="G34" s="5"/>
    </row>
    <row r="35" spans="1:7" ht="15.75">
      <c r="A35" s="26"/>
      <c r="B35" s="27"/>
      <c r="C35" s="26"/>
      <c r="D35" s="26"/>
      <c r="E35" s="26"/>
      <c r="F35" s="30"/>
      <c r="G35" s="5"/>
    </row>
    <row r="36" spans="1:7" ht="15.75">
      <c r="A36" s="26"/>
      <c r="B36" s="27">
        <v>1006</v>
      </c>
      <c r="C36" s="33" t="s">
        <v>114</v>
      </c>
      <c r="D36" s="26" t="s">
        <v>115</v>
      </c>
      <c r="E36" s="26" t="s">
        <v>116</v>
      </c>
      <c r="F36" s="30">
        <v>0.757</v>
      </c>
      <c r="G36" s="5"/>
    </row>
    <row r="37" spans="1:7" ht="15.75">
      <c r="A37" s="26"/>
      <c r="B37" s="27"/>
      <c r="C37" s="33" t="s">
        <v>117</v>
      </c>
      <c r="D37" s="26"/>
      <c r="E37" s="26"/>
      <c r="F37" s="30"/>
      <c r="G37" s="5"/>
    </row>
    <row r="38" spans="1:7" ht="15.75">
      <c r="A38" s="26"/>
      <c r="B38" s="27"/>
      <c r="C38" s="26"/>
      <c r="D38" s="26"/>
      <c r="E38" s="26"/>
      <c r="F38" s="30"/>
      <c r="G38" s="5"/>
    </row>
    <row r="39" spans="1:7" ht="15.75">
      <c r="A39" s="26"/>
      <c r="B39" s="27">
        <v>1012</v>
      </c>
      <c r="C39" s="33" t="s">
        <v>118</v>
      </c>
      <c r="D39" s="26" t="s">
        <v>90</v>
      </c>
      <c r="E39" s="26" t="s">
        <v>119</v>
      </c>
      <c r="F39" s="30">
        <v>0.79</v>
      </c>
      <c r="G39" s="5"/>
    </row>
    <row r="40" spans="1:7" ht="15.75">
      <c r="A40" s="26"/>
      <c r="B40" s="27"/>
      <c r="C40" s="33" t="s">
        <v>117</v>
      </c>
      <c r="D40" s="26"/>
      <c r="E40" s="26"/>
      <c r="F40" s="30"/>
      <c r="G40" s="5"/>
    </row>
    <row r="41" spans="1:7" ht="15.75">
      <c r="A41" s="26"/>
      <c r="B41" s="27"/>
      <c r="C41" s="26"/>
      <c r="D41" s="26"/>
      <c r="E41" s="26"/>
      <c r="F41" s="30"/>
      <c r="G41" s="5"/>
    </row>
    <row r="42" spans="1:7" ht="15.75">
      <c r="A42" s="26"/>
      <c r="B42" s="27">
        <v>1030</v>
      </c>
      <c r="C42" s="33" t="s">
        <v>120</v>
      </c>
      <c r="D42" s="26" t="s">
        <v>114</v>
      </c>
      <c r="E42" s="26" t="s">
        <v>121</v>
      </c>
      <c r="F42" s="30">
        <v>0.21</v>
      </c>
      <c r="G42" s="5"/>
    </row>
    <row r="43" spans="1:7" ht="15.75">
      <c r="A43" s="26"/>
      <c r="B43" s="27"/>
      <c r="C43" s="33" t="s">
        <v>117</v>
      </c>
      <c r="D43" s="26"/>
      <c r="E43" s="26"/>
      <c r="F43" s="30"/>
      <c r="G43" s="5"/>
    </row>
    <row r="44" spans="1:7" ht="15.75">
      <c r="A44" s="26"/>
      <c r="B44" s="27"/>
      <c r="C44" s="26"/>
      <c r="D44" s="26"/>
      <c r="E44" s="26"/>
      <c r="F44" s="30"/>
      <c r="G44" s="5"/>
    </row>
    <row r="45" spans="1:7" ht="15.75">
      <c r="A45" s="26"/>
      <c r="B45" s="27">
        <v>1036</v>
      </c>
      <c r="C45" s="33" t="s">
        <v>119</v>
      </c>
      <c r="D45" s="26" t="s">
        <v>115</v>
      </c>
      <c r="E45" s="26" t="s">
        <v>122</v>
      </c>
      <c r="F45" s="30">
        <v>0.13</v>
      </c>
      <c r="G45" s="5"/>
    </row>
    <row r="46" spans="1:7" ht="15.75">
      <c r="A46" s="26"/>
      <c r="B46" s="27"/>
      <c r="C46" s="33" t="s">
        <v>123</v>
      </c>
      <c r="D46" s="26"/>
      <c r="E46" s="26"/>
      <c r="F46" s="30"/>
      <c r="G46" s="5"/>
    </row>
    <row r="47" spans="1:7" ht="15.75">
      <c r="A47" s="26"/>
      <c r="B47" s="27"/>
      <c r="C47" s="26"/>
      <c r="D47" s="26"/>
      <c r="E47" s="26"/>
      <c r="F47" s="30"/>
      <c r="G47" s="5"/>
    </row>
    <row r="48" spans="1:7" ht="15.75">
      <c r="A48" s="26"/>
      <c r="B48" s="27">
        <v>1036</v>
      </c>
      <c r="C48" s="33" t="s">
        <v>119</v>
      </c>
      <c r="D48" s="26" t="s">
        <v>122</v>
      </c>
      <c r="E48" s="26" t="s">
        <v>118</v>
      </c>
      <c r="F48" s="30">
        <v>0.19</v>
      </c>
      <c r="G48" s="5"/>
    </row>
    <row r="49" spans="1:7" ht="15.75">
      <c r="A49" s="26"/>
      <c r="B49" s="27"/>
      <c r="C49" s="33" t="s">
        <v>117</v>
      </c>
      <c r="D49" s="26"/>
      <c r="E49" s="26"/>
      <c r="F49" s="30"/>
      <c r="G49" s="5"/>
    </row>
    <row r="50" spans="1:7" ht="15.75">
      <c r="A50" s="26"/>
      <c r="B50" s="27"/>
      <c r="C50" s="26"/>
      <c r="D50" s="26"/>
      <c r="E50" s="35" t="s">
        <v>124</v>
      </c>
      <c r="F50" s="36">
        <f>SUM(F31:F48)</f>
        <v>5.828</v>
      </c>
      <c r="G50" s="5"/>
    </row>
    <row r="51" spans="1:6" ht="15.75">
      <c r="A51" s="26"/>
      <c r="B51" s="27"/>
      <c r="C51" s="26"/>
      <c r="D51" s="26"/>
      <c r="E51" s="26"/>
      <c r="F51" s="30"/>
    </row>
    <row r="52" spans="1:7" ht="15.75">
      <c r="A52" s="33" t="s">
        <v>125</v>
      </c>
      <c r="B52" s="27">
        <v>1002</v>
      </c>
      <c r="C52" s="33" t="s">
        <v>126</v>
      </c>
      <c r="D52" s="26" t="s">
        <v>127</v>
      </c>
      <c r="E52" s="26" t="s">
        <v>971</v>
      </c>
      <c r="F52" s="30">
        <v>0.2</v>
      </c>
      <c r="G52" s="5"/>
    </row>
    <row r="53" spans="1:7" ht="15.75">
      <c r="A53" s="26"/>
      <c r="B53" s="27"/>
      <c r="C53" s="33" t="s">
        <v>123</v>
      </c>
      <c r="D53" s="26"/>
      <c r="E53" s="26"/>
      <c r="F53" s="30"/>
      <c r="G53" s="5"/>
    </row>
    <row r="54" spans="1:7" ht="15.75">
      <c r="A54" s="26"/>
      <c r="B54" s="27"/>
      <c r="C54" s="26"/>
      <c r="D54" s="26"/>
      <c r="E54" s="26"/>
      <c r="F54" s="30"/>
      <c r="G54" s="5"/>
    </row>
    <row r="55" spans="1:7" ht="15.75">
      <c r="A55" s="26"/>
      <c r="B55" s="27">
        <v>1004</v>
      </c>
      <c r="C55" s="33" t="s">
        <v>128</v>
      </c>
      <c r="D55" s="26" t="s">
        <v>972</v>
      </c>
      <c r="E55" s="26" t="s">
        <v>116</v>
      </c>
      <c r="F55" s="30">
        <v>0.24</v>
      </c>
      <c r="G55" s="5"/>
    </row>
    <row r="56" spans="1:7" ht="15.75">
      <c r="A56" s="26"/>
      <c r="B56" s="27"/>
      <c r="C56" s="33" t="s">
        <v>123</v>
      </c>
      <c r="D56" s="26"/>
      <c r="E56" s="26"/>
      <c r="F56" s="30"/>
      <c r="G56" s="5"/>
    </row>
    <row r="57" spans="1:7" ht="15.75">
      <c r="A57" s="26"/>
      <c r="B57" s="27"/>
      <c r="C57" s="26"/>
      <c r="D57" s="26"/>
      <c r="E57" s="26"/>
      <c r="F57" s="30"/>
      <c r="G57" s="5"/>
    </row>
    <row r="58" spans="1:7" ht="15.75">
      <c r="A58" s="26"/>
      <c r="B58" s="27">
        <v>1000</v>
      </c>
      <c r="C58" s="33" t="s">
        <v>129</v>
      </c>
      <c r="D58" s="26" t="s">
        <v>130</v>
      </c>
      <c r="E58" s="26" t="s">
        <v>115</v>
      </c>
      <c r="F58" s="30">
        <v>0.687</v>
      </c>
      <c r="G58" s="5"/>
    </row>
    <row r="59" spans="1:7" ht="15.75">
      <c r="A59" s="26"/>
      <c r="B59" s="27"/>
      <c r="C59" s="33" t="s">
        <v>117</v>
      </c>
      <c r="D59" s="26"/>
      <c r="E59" s="26"/>
      <c r="F59" s="30"/>
      <c r="G59" s="5"/>
    </row>
    <row r="60" spans="1:7" ht="15.75">
      <c r="A60" s="26"/>
      <c r="B60" s="27"/>
      <c r="C60" s="26"/>
      <c r="D60" s="26"/>
      <c r="E60" s="26"/>
      <c r="F60" s="30"/>
      <c r="G60" s="5"/>
    </row>
    <row r="61" spans="1:7" ht="15.75">
      <c r="A61" s="26"/>
      <c r="B61" s="27">
        <v>1008</v>
      </c>
      <c r="C61" s="33" t="s">
        <v>131</v>
      </c>
      <c r="D61" s="26" t="s">
        <v>115</v>
      </c>
      <c r="E61" s="26" t="s">
        <v>132</v>
      </c>
      <c r="F61" s="30">
        <v>0.05</v>
      </c>
      <c r="G61" s="5"/>
    </row>
    <row r="62" spans="1:7" ht="15.75">
      <c r="A62" s="26"/>
      <c r="B62" s="27"/>
      <c r="C62" s="33" t="s">
        <v>123</v>
      </c>
      <c r="D62" s="26"/>
      <c r="E62" s="26"/>
      <c r="F62" s="30"/>
      <c r="G62" s="5"/>
    </row>
    <row r="63" spans="1:7" ht="15.75">
      <c r="A63" s="26"/>
      <c r="B63" s="27"/>
      <c r="C63" s="26"/>
      <c r="D63" s="26"/>
      <c r="E63" s="26"/>
      <c r="F63" s="30"/>
      <c r="G63" s="5"/>
    </row>
    <row r="64" spans="1:7" ht="15.75">
      <c r="A64" s="26"/>
      <c r="B64" s="27">
        <v>1009</v>
      </c>
      <c r="C64" s="33" t="s">
        <v>133</v>
      </c>
      <c r="D64" s="26" t="s">
        <v>973</v>
      </c>
      <c r="E64" s="26" t="s">
        <v>974</v>
      </c>
      <c r="F64" s="30">
        <v>1.19</v>
      </c>
      <c r="G64" s="5"/>
    </row>
    <row r="65" spans="1:7" ht="15.75">
      <c r="A65" s="26"/>
      <c r="B65" s="27"/>
      <c r="C65" s="33" t="s">
        <v>123</v>
      </c>
      <c r="D65" s="26"/>
      <c r="E65" s="26"/>
      <c r="F65" s="30"/>
      <c r="G65" s="5"/>
    </row>
    <row r="66" spans="1:7" ht="15.75">
      <c r="A66" s="26"/>
      <c r="B66" s="27"/>
      <c r="C66" s="26"/>
      <c r="D66" s="26"/>
      <c r="E66" s="26"/>
      <c r="F66" s="30"/>
      <c r="G66" s="5"/>
    </row>
    <row r="67" spans="1:7" ht="15.75">
      <c r="A67" s="26"/>
      <c r="B67" s="27">
        <v>1010</v>
      </c>
      <c r="C67" s="33" t="s">
        <v>135</v>
      </c>
      <c r="D67" s="26" t="s">
        <v>115</v>
      </c>
      <c r="E67" s="26" t="s">
        <v>975</v>
      </c>
      <c r="F67" s="30">
        <v>1.53</v>
      </c>
      <c r="G67" s="5"/>
    </row>
    <row r="68" spans="1:7" ht="15.75">
      <c r="A68" s="26"/>
      <c r="B68" s="27"/>
      <c r="C68" s="33" t="s">
        <v>123</v>
      </c>
      <c r="D68" s="26"/>
      <c r="E68" s="26"/>
      <c r="F68" s="30"/>
      <c r="G68" s="5"/>
    </row>
    <row r="69" spans="1:7" ht="15.75">
      <c r="A69" s="26"/>
      <c r="B69" s="27"/>
      <c r="C69" s="26"/>
      <c r="D69" s="26"/>
      <c r="E69" s="26"/>
      <c r="F69" s="30"/>
      <c r="G69" s="5"/>
    </row>
    <row r="70" spans="1:7" ht="15.75">
      <c r="A70" s="26"/>
      <c r="B70" s="27">
        <v>1011</v>
      </c>
      <c r="C70" s="33" t="s">
        <v>132</v>
      </c>
      <c r="D70" s="26" t="s">
        <v>136</v>
      </c>
      <c r="E70" s="26" t="s">
        <v>131</v>
      </c>
      <c r="F70" s="30">
        <v>0.21</v>
      </c>
      <c r="G70" s="5"/>
    </row>
    <row r="71" spans="1:7" ht="15.75">
      <c r="A71" s="26"/>
      <c r="B71" s="27"/>
      <c r="C71" s="33" t="s">
        <v>123</v>
      </c>
      <c r="D71" s="26"/>
      <c r="E71" s="26"/>
      <c r="F71" s="30"/>
      <c r="G71" s="5"/>
    </row>
    <row r="72" spans="1:7" ht="15.75">
      <c r="A72" s="26"/>
      <c r="B72" s="27"/>
      <c r="C72" s="26"/>
      <c r="D72" s="26"/>
      <c r="E72" s="26"/>
      <c r="F72" s="30"/>
      <c r="G72" s="5"/>
    </row>
    <row r="73" spans="1:7" ht="15.75">
      <c r="A73" s="26"/>
      <c r="B73" s="27">
        <v>1012</v>
      </c>
      <c r="C73" s="33" t="s">
        <v>118</v>
      </c>
      <c r="D73" s="26" t="s">
        <v>114</v>
      </c>
      <c r="E73" s="26" t="s">
        <v>90</v>
      </c>
      <c r="F73" s="30">
        <v>0.27</v>
      </c>
      <c r="G73" s="5"/>
    </row>
    <row r="74" spans="1:7" ht="15.75">
      <c r="A74" s="26"/>
      <c r="B74" s="27"/>
      <c r="C74" s="33" t="s">
        <v>123</v>
      </c>
      <c r="D74" s="26"/>
      <c r="E74" s="26"/>
      <c r="F74" s="30"/>
      <c r="G74" s="5"/>
    </row>
    <row r="75" spans="1:7" ht="15.75">
      <c r="A75" s="26"/>
      <c r="B75" s="27">
        <v>1014</v>
      </c>
      <c r="C75" s="33" t="s">
        <v>137</v>
      </c>
      <c r="D75" s="26" t="s">
        <v>138</v>
      </c>
      <c r="E75" s="26" t="s">
        <v>139</v>
      </c>
      <c r="F75" s="30">
        <v>0.08</v>
      </c>
      <c r="G75" s="5"/>
    </row>
    <row r="76" spans="1:7" ht="15.75">
      <c r="A76" s="26"/>
      <c r="B76" s="27"/>
      <c r="C76" s="33" t="s">
        <v>123</v>
      </c>
      <c r="D76" s="26"/>
      <c r="E76" s="26"/>
      <c r="F76" s="30"/>
      <c r="G76" s="5"/>
    </row>
    <row r="77" spans="1:6" ht="15.75">
      <c r="A77" s="26"/>
      <c r="B77" s="33"/>
      <c r="C77" s="26"/>
      <c r="D77" s="26"/>
      <c r="E77" s="26"/>
      <c r="F77" s="26"/>
    </row>
    <row r="78" spans="1:7" ht="15.75">
      <c r="A78" s="26"/>
      <c r="B78" s="27">
        <v>1018</v>
      </c>
      <c r="C78" s="33" t="s">
        <v>140</v>
      </c>
      <c r="D78" s="26" t="s">
        <v>115</v>
      </c>
      <c r="E78" s="26" t="s">
        <v>141</v>
      </c>
      <c r="F78" s="30">
        <v>0.46</v>
      </c>
      <c r="G78" s="5"/>
    </row>
    <row r="79" spans="1:7" ht="15.75">
      <c r="A79" s="26"/>
      <c r="B79" s="27"/>
      <c r="C79" s="33" t="s">
        <v>123</v>
      </c>
      <c r="D79" s="26"/>
      <c r="E79" s="26"/>
      <c r="F79" s="30"/>
      <c r="G79" s="5"/>
    </row>
    <row r="80" spans="1:7" ht="15.75">
      <c r="A80" s="26"/>
      <c r="B80" s="27"/>
      <c r="C80" s="33"/>
      <c r="D80" s="26"/>
      <c r="E80" s="26"/>
      <c r="F80" s="30"/>
      <c r="G80" s="5"/>
    </row>
    <row r="81" spans="1:7" ht="15.75">
      <c r="A81" s="26"/>
      <c r="B81" s="27">
        <v>1020</v>
      </c>
      <c r="C81" s="33" t="s">
        <v>142</v>
      </c>
      <c r="D81" s="26" t="s">
        <v>143</v>
      </c>
      <c r="E81" s="26" t="s">
        <v>115</v>
      </c>
      <c r="F81" s="30">
        <v>1.1</v>
      </c>
      <c r="G81" s="5"/>
    </row>
    <row r="82" spans="1:7" ht="15.75">
      <c r="A82" s="26"/>
      <c r="B82" s="27"/>
      <c r="C82" s="33" t="s">
        <v>123</v>
      </c>
      <c r="D82" s="26"/>
      <c r="E82" s="26"/>
      <c r="F82" s="30"/>
      <c r="G82" s="5"/>
    </row>
    <row r="83" spans="1:7" ht="15.75">
      <c r="A83" s="26"/>
      <c r="B83" s="27"/>
      <c r="C83" s="26"/>
      <c r="D83" s="26"/>
      <c r="E83" s="26"/>
      <c r="F83" s="30"/>
      <c r="G83" s="5"/>
    </row>
    <row r="84" spans="1:7" ht="15.75">
      <c r="A84" s="26"/>
      <c r="B84" s="27">
        <v>1021</v>
      </c>
      <c r="C84" s="33" t="s">
        <v>144</v>
      </c>
      <c r="D84" s="26" t="s">
        <v>976</v>
      </c>
      <c r="E84" s="26" t="s">
        <v>977</v>
      </c>
      <c r="F84" s="30">
        <v>0.68</v>
      </c>
      <c r="G84" s="5"/>
    </row>
    <row r="85" spans="1:7" ht="15.75">
      <c r="A85" s="26"/>
      <c r="B85" s="27"/>
      <c r="C85" s="33" t="s">
        <v>117</v>
      </c>
      <c r="D85" s="26"/>
      <c r="E85" s="26"/>
      <c r="F85" s="30"/>
      <c r="G85" s="5"/>
    </row>
    <row r="86" spans="1:7" ht="15.75">
      <c r="A86" s="26"/>
      <c r="B86" s="27"/>
      <c r="C86" s="26"/>
      <c r="D86" s="26"/>
      <c r="E86" s="26"/>
      <c r="F86" s="30"/>
      <c r="G86" s="5"/>
    </row>
    <row r="87" spans="1:7" ht="15.75">
      <c r="A87" s="26"/>
      <c r="B87" s="27">
        <v>1022</v>
      </c>
      <c r="C87" s="33" t="s">
        <v>145</v>
      </c>
      <c r="D87" s="26" t="s">
        <v>127</v>
      </c>
      <c r="E87" s="26" t="s">
        <v>146</v>
      </c>
      <c r="F87" s="30">
        <v>0.66</v>
      </c>
      <c r="G87" s="5"/>
    </row>
    <row r="88" spans="1:7" ht="15.75">
      <c r="A88" s="26"/>
      <c r="B88" s="27"/>
      <c r="C88" s="33" t="s">
        <v>117</v>
      </c>
      <c r="D88" s="26"/>
      <c r="E88" s="26"/>
      <c r="F88" s="30"/>
      <c r="G88" s="5"/>
    </row>
    <row r="89" spans="1:7" ht="15.75">
      <c r="A89" s="26"/>
      <c r="B89" s="27"/>
      <c r="C89" s="26"/>
      <c r="D89" s="26"/>
      <c r="E89" s="26"/>
      <c r="F89" s="30"/>
      <c r="G89" s="5"/>
    </row>
    <row r="90" spans="1:7" ht="15.75">
      <c r="A90" s="26"/>
      <c r="B90" s="27">
        <v>1024</v>
      </c>
      <c r="C90" s="33" t="s">
        <v>147</v>
      </c>
      <c r="D90" s="26" t="s">
        <v>148</v>
      </c>
      <c r="E90" s="26" t="s">
        <v>119</v>
      </c>
      <c r="F90" s="30">
        <v>0.85</v>
      </c>
      <c r="G90" s="5"/>
    </row>
    <row r="91" spans="1:7" ht="15.75">
      <c r="A91" s="26"/>
      <c r="B91" s="27"/>
      <c r="C91" s="33" t="s">
        <v>123</v>
      </c>
      <c r="D91" s="26"/>
      <c r="E91" s="26"/>
      <c r="F91" s="30"/>
      <c r="G91" s="5"/>
    </row>
    <row r="92" spans="1:7" ht="15.75">
      <c r="A92" s="26"/>
      <c r="B92" s="27"/>
      <c r="C92" s="26"/>
      <c r="D92" s="26"/>
      <c r="E92" s="26"/>
      <c r="F92" s="30"/>
      <c r="G92" s="5"/>
    </row>
    <row r="93" spans="1:7" ht="15.75">
      <c r="A93" s="26"/>
      <c r="B93" s="27">
        <v>1024</v>
      </c>
      <c r="C93" s="33" t="s">
        <v>147</v>
      </c>
      <c r="D93" s="26" t="s">
        <v>119</v>
      </c>
      <c r="E93" s="26" t="s">
        <v>99</v>
      </c>
      <c r="F93" s="30">
        <v>0.34</v>
      </c>
      <c r="G93" s="5"/>
    </row>
    <row r="94" spans="1:7" ht="15.75">
      <c r="A94" s="26"/>
      <c r="B94" s="27"/>
      <c r="C94" s="33" t="s">
        <v>117</v>
      </c>
      <c r="D94" s="26"/>
      <c r="E94" s="26"/>
      <c r="F94" s="30"/>
      <c r="G94" s="5"/>
    </row>
    <row r="95" spans="1:7" ht="15.75">
      <c r="A95" s="26"/>
      <c r="B95" s="27"/>
      <c r="C95" s="26"/>
      <c r="D95" s="26"/>
      <c r="E95" s="26"/>
      <c r="F95" s="30"/>
      <c r="G95" s="5"/>
    </row>
    <row r="96" spans="1:7" ht="15.75">
      <c r="A96" s="26"/>
      <c r="B96" s="27">
        <v>1026</v>
      </c>
      <c r="C96" s="33" t="s">
        <v>149</v>
      </c>
      <c r="D96" s="26" t="s">
        <v>99</v>
      </c>
      <c r="E96" s="26" t="s">
        <v>150</v>
      </c>
      <c r="F96" s="30">
        <v>0.3</v>
      </c>
      <c r="G96" s="5"/>
    </row>
    <row r="97" spans="1:7" ht="15.75">
      <c r="A97" s="26"/>
      <c r="B97" s="27"/>
      <c r="C97" s="33" t="s">
        <v>123</v>
      </c>
      <c r="D97" s="26"/>
      <c r="E97" s="26"/>
      <c r="F97" s="30"/>
      <c r="G97" s="5"/>
    </row>
    <row r="98" spans="1:6" ht="15.75">
      <c r="A98" s="26"/>
      <c r="B98" s="27"/>
      <c r="C98" s="26"/>
      <c r="D98" s="26"/>
      <c r="E98" s="26"/>
      <c r="F98" s="30"/>
    </row>
    <row r="99" spans="1:7" ht="15.75">
      <c r="A99" s="26"/>
      <c r="B99" s="27">
        <v>1028</v>
      </c>
      <c r="C99" s="33" t="s">
        <v>116</v>
      </c>
      <c r="D99" s="26" t="s">
        <v>978</v>
      </c>
      <c r="E99" s="26" t="s">
        <v>128</v>
      </c>
      <c r="F99" s="30">
        <v>0.27</v>
      </c>
      <c r="G99" s="5"/>
    </row>
    <row r="100" spans="1:7" ht="15.75">
      <c r="A100" s="26"/>
      <c r="B100" s="27"/>
      <c r="C100" s="33" t="s">
        <v>123</v>
      </c>
      <c r="D100" s="26"/>
      <c r="E100" s="26"/>
      <c r="F100" s="30"/>
      <c r="G100" s="5"/>
    </row>
    <row r="101" spans="1:7" ht="15.75">
      <c r="A101" s="26"/>
      <c r="B101" s="27"/>
      <c r="C101" s="26"/>
      <c r="D101" s="26"/>
      <c r="E101" s="26"/>
      <c r="F101" s="30"/>
      <c r="G101" s="5"/>
    </row>
    <row r="102" spans="1:7" ht="15.75">
      <c r="A102" s="26"/>
      <c r="B102" s="27">
        <v>1050</v>
      </c>
      <c r="C102" s="33" t="s">
        <v>151</v>
      </c>
      <c r="D102" s="26" t="s">
        <v>90</v>
      </c>
      <c r="E102" s="26" t="s">
        <v>979</v>
      </c>
      <c r="F102" s="30">
        <v>0.36</v>
      </c>
      <c r="G102" s="5"/>
    </row>
    <row r="103" spans="1:7" ht="15.75">
      <c r="A103" s="26"/>
      <c r="B103" s="27"/>
      <c r="C103" s="33" t="s">
        <v>123</v>
      </c>
      <c r="D103" s="26"/>
      <c r="E103" s="26"/>
      <c r="F103" s="30"/>
      <c r="G103" s="5"/>
    </row>
    <row r="104" spans="1:7" ht="15.75">
      <c r="A104" s="26"/>
      <c r="B104" s="27"/>
      <c r="C104" s="26"/>
      <c r="D104" s="26"/>
      <c r="E104" s="26"/>
      <c r="F104" s="30"/>
      <c r="G104" s="5"/>
    </row>
    <row r="105" spans="1:7" ht="15.75">
      <c r="A105" s="26"/>
      <c r="B105" s="27">
        <v>1032</v>
      </c>
      <c r="C105" s="33" t="s">
        <v>152</v>
      </c>
      <c r="D105" s="26" t="s">
        <v>153</v>
      </c>
      <c r="E105" s="26" t="s">
        <v>154</v>
      </c>
      <c r="F105" s="30">
        <v>0.38</v>
      </c>
      <c r="G105" s="5"/>
    </row>
    <row r="106" spans="1:7" ht="15.75">
      <c r="A106" s="26"/>
      <c r="B106" s="27"/>
      <c r="C106" s="33" t="s">
        <v>123</v>
      </c>
      <c r="D106" s="26"/>
      <c r="E106" s="26"/>
      <c r="F106" s="30"/>
      <c r="G106" s="5"/>
    </row>
    <row r="107" spans="1:7" ht="15.75">
      <c r="A107" s="26"/>
      <c r="B107" s="27"/>
      <c r="C107" s="26"/>
      <c r="D107" s="26"/>
      <c r="E107" s="26"/>
      <c r="F107" s="30"/>
      <c r="G107" s="5"/>
    </row>
    <row r="108" spans="1:7" ht="15.75">
      <c r="A108" s="26"/>
      <c r="B108" s="27">
        <v>1034</v>
      </c>
      <c r="C108" s="33" t="s">
        <v>143</v>
      </c>
      <c r="D108" s="26" t="s">
        <v>138</v>
      </c>
      <c r="E108" s="26" t="s">
        <v>154</v>
      </c>
      <c r="F108" s="30">
        <v>1.91</v>
      </c>
      <c r="G108" s="5"/>
    </row>
    <row r="109" spans="1:7" ht="15.75">
      <c r="A109" s="26"/>
      <c r="B109" s="27"/>
      <c r="C109" s="33" t="s">
        <v>117</v>
      </c>
      <c r="D109" s="26"/>
      <c r="E109" s="26"/>
      <c r="F109" s="30"/>
      <c r="G109" s="5"/>
    </row>
    <row r="110" spans="1:7" ht="15.75">
      <c r="A110" s="26"/>
      <c r="B110" s="27"/>
      <c r="C110" s="26"/>
      <c r="D110" s="26"/>
      <c r="E110" s="26"/>
      <c r="F110" s="30"/>
      <c r="G110" s="5"/>
    </row>
    <row r="111" spans="1:7" ht="15.75">
      <c r="A111" s="26"/>
      <c r="B111" s="27">
        <v>1037</v>
      </c>
      <c r="C111" s="33" t="s">
        <v>155</v>
      </c>
      <c r="D111" s="26" t="s">
        <v>156</v>
      </c>
      <c r="E111" s="26" t="s">
        <v>121</v>
      </c>
      <c r="F111" s="30">
        <v>0.725</v>
      </c>
      <c r="G111" s="5"/>
    </row>
    <row r="112" spans="1:7" ht="15.75">
      <c r="A112" s="26"/>
      <c r="B112" s="27"/>
      <c r="C112" s="33" t="s">
        <v>123</v>
      </c>
      <c r="D112" s="26"/>
      <c r="E112" s="26"/>
      <c r="F112" s="30"/>
      <c r="G112" s="5"/>
    </row>
    <row r="113" spans="1:7" ht="15.75">
      <c r="A113" s="26"/>
      <c r="B113" s="27">
        <v>1038</v>
      </c>
      <c r="C113" s="33" t="s">
        <v>134</v>
      </c>
      <c r="D113" s="26" t="s">
        <v>118</v>
      </c>
      <c r="E113" s="26" t="s">
        <v>980</v>
      </c>
      <c r="F113" s="30">
        <v>0.66</v>
      </c>
      <c r="G113" s="5"/>
    </row>
    <row r="114" spans="1:7" ht="15.75">
      <c r="A114" s="26"/>
      <c r="B114" s="27"/>
      <c r="C114" s="33" t="s">
        <v>117</v>
      </c>
      <c r="D114" s="26"/>
      <c r="E114" s="26"/>
      <c r="F114" s="30"/>
      <c r="G114" s="5"/>
    </row>
    <row r="115" spans="1:7" ht="15.75">
      <c r="A115" s="26"/>
      <c r="B115" s="27"/>
      <c r="C115" s="37"/>
      <c r="D115" s="26"/>
      <c r="E115" s="26"/>
      <c r="F115" s="30"/>
      <c r="G115" s="5"/>
    </row>
    <row r="116" spans="1:7" ht="15.75">
      <c r="A116" s="26"/>
      <c r="B116" s="27">
        <v>1040</v>
      </c>
      <c r="C116" s="38" t="s">
        <v>157</v>
      </c>
      <c r="D116" s="26" t="s">
        <v>148</v>
      </c>
      <c r="E116" s="26" t="s">
        <v>115</v>
      </c>
      <c r="F116" s="30">
        <v>0.48</v>
      </c>
      <c r="G116" s="5"/>
    </row>
    <row r="117" spans="1:7" ht="15.75">
      <c r="A117" s="26"/>
      <c r="B117" s="27"/>
      <c r="C117" s="38" t="s">
        <v>123</v>
      </c>
      <c r="D117" s="26"/>
      <c r="E117" s="26"/>
      <c r="F117" s="30"/>
      <c r="G117" s="5"/>
    </row>
    <row r="118" spans="1:7" ht="15.75">
      <c r="A118" s="26"/>
      <c r="B118" s="27"/>
      <c r="C118" s="38"/>
      <c r="D118" s="26"/>
      <c r="E118" s="26"/>
      <c r="F118" s="30"/>
      <c r="G118" s="5"/>
    </row>
    <row r="119" spans="1:7" ht="15.75">
      <c r="A119" s="26"/>
      <c r="B119" s="27">
        <v>1042</v>
      </c>
      <c r="C119" s="38" t="s">
        <v>153</v>
      </c>
      <c r="D119" s="26" t="s">
        <v>111</v>
      </c>
      <c r="E119" s="26" t="s">
        <v>121</v>
      </c>
      <c r="F119" s="30">
        <v>0.87</v>
      </c>
      <c r="G119" s="5"/>
    </row>
    <row r="120" spans="1:7" ht="15.75">
      <c r="A120" s="26"/>
      <c r="B120" s="27"/>
      <c r="C120" s="38" t="s">
        <v>123</v>
      </c>
      <c r="D120" s="26"/>
      <c r="E120" s="26"/>
      <c r="F120" s="30"/>
      <c r="G120" s="5"/>
    </row>
    <row r="121" spans="1:7" ht="15.75">
      <c r="A121" s="26"/>
      <c r="B121" s="27"/>
      <c r="C121" s="38"/>
      <c r="D121" s="26"/>
      <c r="E121" s="26"/>
      <c r="F121" s="30"/>
      <c r="G121" s="5"/>
    </row>
    <row r="122" spans="1:7" ht="15.75">
      <c r="A122" s="26"/>
      <c r="B122" s="27">
        <v>1044</v>
      </c>
      <c r="C122" s="38" t="s">
        <v>136</v>
      </c>
      <c r="D122" s="26" t="s">
        <v>158</v>
      </c>
      <c r="E122" s="26" t="s">
        <v>118</v>
      </c>
      <c r="F122" s="30">
        <v>0.39</v>
      </c>
      <c r="G122" s="5"/>
    </row>
    <row r="123" spans="1:7" ht="15.75">
      <c r="A123" s="26"/>
      <c r="B123" s="27"/>
      <c r="C123" s="38" t="s">
        <v>123</v>
      </c>
      <c r="D123" s="26"/>
      <c r="E123" s="26"/>
      <c r="F123" s="30"/>
      <c r="G123" s="5"/>
    </row>
    <row r="124" spans="1:7" ht="15.75">
      <c r="A124" s="26"/>
      <c r="B124" s="27"/>
      <c r="C124" s="38"/>
      <c r="D124" s="26"/>
      <c r="E124" s="26"/>
      <c r="F124" s="30"/>
      <c r="G124" s="5"/>
    </row>
    <row r="125" spans="1:7" ht="15.75">
      <c r="A125" s="26"/>
      <c r="B125" s="27">
        <v>1046</v>
      </c>
      <c r="C125" s="38" t="s">
        <v>159</v>
      </c>
      <c r="D125" s="26" t="s">
        <v>115</v>
      </c>
      <c r="E125" s="26" t="s">
        <v>118</v>
      </c>
      <c r="F125" s="30">
        <v>0.44</v>
      </c>
      <c r="G125" s="5"/>
    </row>
    <row r="126" spans="1:7" ht="15.75">
      <c r="A126" s="26"/>
      <c r="B126" s="27"/>
      <c r="C126" s="38" t="s">
        <v>123</v>
      </c>
      <c r="D126" s="26"/>
      <c r="E126" s="26"/>
      <c r="F126" s="30"/>
      <c r="G126" s="5"/>
    </row>
    <row r="127" spans="1:7" ht="15.75">
      <c r="A127" s="26"/>
      <c r="B127" s="27"/>
      <c r="C127" s="38"/>
      <c r="D127" s="26"/>
      <c r="E127" s="26"/>
      <c r="F127" s="30"/>
      <c r="G127" s="5"/>
    </row>
    <row r="128" spans="1:7" ht="15.75">
      <c r="A128" s="26"/>
      <c r="B128" s="27">
        <v>1048</v>
      </c>
      <c r="C128" s="38" t="s">
        <v>160</v>
      </c>
      <c r="D128" s="26" t="s">
        <v>981</v>
      </c>
      <c r="E128" s="26" t="s">
        <v>115</v>
      </c>
      <c r="F128" s="30">
        <v>0.41</v>
      </c>
      <c r="G128" s="5"/>
    </row>
    <row r="129" spans="1:7" ht="15.75">
      <c r="A129" s="26"/>
      <c r="B129" s="27"/>
      <c r="C129" s="38" t="s">
        <v>123</v>
      </c>
      <c r="D129" s="26"/>
      <c r="E129" s="26"/>
      <c r="F129" s="30"/>
      <c r="G129" s="5"/>
    </row>
    <row r="130" spans="1:7" ht="15.75">
      <c r="A130" s="26"/>
      <c r="B130" s="27"/>
      <c r="C130" s="38"/>
      <c r="D130" s="26"/>
      <c r="E130" s="26"/>
      <c r="F130" s="30"/>
      <c r="G130" s="5"/>
    </row>
    <row r="131" spans="1:7" ht="15.75">
      <c r="A131" s="26"/>
      <c r="B131" s="27">
        <v>1000</v>
      </c>
      <c r="C131" s="38" t="s">
        <v>130</v>
      </c>
      <c r="D131" s="26" t="s">
        <v>162</v>
      </c>
      <c r="E131" s="26" t="s">
        <v>129</v>
      </c>
      <c r="F131" s="30">
        <v>0.18</v>
      </c>
      <c r="G131" s="5"/>
    </row>
    <row r="132" spans="1:7" ht="15.75">
      <c r="A132" s="26"/>
      <c r="B132" s="27"/>
      <c r="C132" s="38" t="s">
        <v>117</v>
      </c>
      <c r="D132" s="26"/>
      <c r="E132" s="26"/>
      <c r="F132" s="30"/>
      <c r="G132" s="5"/>
    </row>
    <row r="133" spans="1:7" ht="15.75">
      <c r="A133" s="26"/>
      <c r="B133" s="27"/>
      <c r="C133" s="38"/>
      <c r="D133" s="26"/>
      <c r="E133" s="26"/>
      <c r="F133" s="30"/>
      <c r="G133" s="5"/>
    </row>
    <row r="134" spans="1:7" ht="15.75">
      <c r="A134" s="26"/>
      <c r="B134" s="27">
        <v>1052</v>
      </c>
      <c r="C134" s="38" t="s">
        <v>163</v>
      </c>
      <c r="D134" s="26" t="s">
        <v>138</v>
      </c>
      <c r="E134" s="26" t="s">
        <v>115</v>
      </c>
      <c r="F134" s="30">
        <v>0.55</v>
      </c>
      <c r="G134" s="5"/>
    </row>
    <row r="135" spans="1:7" ht="15.75">
      <c r="A135" s="26"/>
      <c r="B135" s="27"/>
      <c r="C135" s="38" t="s">
        <v>123</v>
      </c>
      <c r="D135" s="26"/>
      <c r="E135" s="26"/>
      <c r="F135" s="30"/>
      <c r="G135" s="5"/>
    </row>
    <row r="136" spans="1:7" ht="15.75">
      <c r="A136" s="26"/>
      <c r="B136" s="27"/>
      <c r="C136" s="38"/>
      <c r="D136" s="26"/>
      <c r="E136" s="26"/>
      <c r="F136" s="30"/>
      <c r="G136" s="5"/>
    </row>
    <row r="137" spans="1:7" ht="15.75">
      <c r="A137" s="26"/>
      <c r="B137" s="27">
        <v>1054</v>
      </c>
      <c r="C137" s="38" t="s">
        <v>164</v>
      </c>
      <c r="D137" s="26" t="s">
        <v>163</v>
      </c>
      <c r="E137" s="26" t="s">
        <v>157</v>
      </c>
      <c r="F137" s="30">
        <v>0.15</v>
      </c>
      <c r="G137" s="5"/>
    </row>
    <row r="138" spans="1:7" ht="15.75">
      <c r="A138" s="26"/>
      <c r="B138" s="27"/>
      <c r="C138" s="38" t="s">
        <v>123</v>
      </c>
      <c r="D138" s="26"/>
      <c r="E138" s="26"/>
      <c r="F138" s="30"/>
      <c r="G138" s="5"/>
    </row>
    <row r="139" spans="1:6" ht="15.75">
      <c r="A139" s="26"/>
      <c r="B139" s="27"/>
      <c r="C139" s="38"/>
      <c r="D139" s="26"/>
      <c r="E139" s="26"/>
      <c r="F139" s="30"/>
    </row>
    <row r="140" spans="1:7" ht="15.75">
      <c r="A140" s="26"/>
      <c r="B140" s="27">
        <v>1056</v>
      </c>
      <c r="C140" s="38" t="s">
        <v>165</v>
      </c>
      <c r="D140" s="26" t="s">
        <v>982</v>
      </c>
      <c r="E140" s="26" t="s">
        <v>100</v>
      </c>
      <c r="F140" s="30">
        <v>0.54</v>
      </c>
      <c r="G140" s="5"/>
    </row>
    <row r="141" spans="1:7" ht="15.75">
      <c r="A141" s="26"/>
      <c r="B141" s="27"/>
      <c r="C141" s="38" t="s">
        <v>123</v>
      </c>
      <c r="D141" s="26"/>
      <c r="E141" s="26"/>
      <c r="F141" s="30"/>
      <c r="G141" s="5"/>
    </row>
    <row r="142" spans="1:6" ht="15.75">
      <c r="A142" s="26"/>
      <c r="B142" s="27"/>
      <c r="C142" s="38"/>
      <c r="D142" s="26"/>
      <c r="E142" s="26"/>
      <c r="F142" s="30"/>
    </row>
    <row r="143" spans="1:6" ht="15.75">
      <c r="A143" s="26"/>
      <c r="B143" s="27">
        <v>1058</v>
      </c>
      <c r="C143" s="38" t="s">
        <v>166</v>
      </c>
      <c r="D143" s="26" t="s">
        <v>167</v>
      </c>
      <c r="E143" s="26" t="s">
        <v>115</v>
      </c>
      <c r="F143" s="30">
        <v>0.35</v>
      </c>
    </row>
    <row r="144" spans="1:6" ht="15.75">
      <c r="A144" s="26"/>
      <c r="B144" s="27"/>
      <c r="C144" s="38" t="s">
        <v>123</v>
      </c>
      <c r="D144" s="26"/>
      <c r="E144" s="26"/>
      <c r="F144" s="30"/>
    </row>
    <row r="145" spans="1:6" ht="15.75">
      <c r="A145" s="26"/>
      <c r="B145" s="27"/>
      <c r="C145" s="38"/>
      <c r="D145" s="26"/>
      <c r="E145" s="26"/>
      <c r="F145" s="30"/>
    </row>
    <row r="146" spans="1:6" ht="15.75">
      <c r="A146" s="26"/>
      <c r="B146" s="27">
        <v>1060</v>
      </c>
      <c r="C146" s="38" t="s">
        <v>167</v>
      </c>
      <c r="D146" s="26" t="s">
        <v>142</v>
      </c>
      <c r="E146" s="26" t="s">
        <v>138</v>
      </c>
      <c r="F146" s="30">
        <v>0.34</v>
      </c>
    </row>
    <row r="147" spans="1:6" ht="15.75">
      <c r="A147" s="26"/>
      <c r="B147" s="27"/>
      <c r="C147" s="38" t="s">
        <v>123</v>
      </c>
      <c r="D147" s="26"/>
      <c r="E147" s="26"/>
      <c r="F147" s="30"/>
    </row>
    <row r="148" spans="1:6" ht="15.75">
      <c r="A148" s="26"/>
      <c r="B148" s="27">
        <v>1062</v>
      </c>
      <c r="C148" s="38" t="s">
        <v>139</v>
      </c>
      <c r="D148" s="26" t="s">
        <v>983</v>
      </c>
      <c r="E148" s="26" t="s">
        <v>984</v>
      </c>
      <c r="F148" s="30">
        <v>0.08</v>
      </c>
    </row>
    <row r="149" spans="1:6" ht="15.75">
      <c r="A149" s="26"/>
      <c r="B149" s="27"/>
      <c r="C149" s="38" t="s">
        <v>123</v>
      </c>
      <c r="D149" s="26"/>
      <c r="E149" s="26"/>
      <c r="F149" s="30"/>
    </row>
    <row r="150" spans="1:6" ht="15.75">
      <c r="A150" s="26"/>
      <c r="B150" s="27"/>
      <c r="C150" s="38"/>
      <c r="D150" s="26"/>
      <c r="E150" s="26"/>
      <c r="F150" s="30"/>
    </row>
    <row r="151" spans="1:6" ht="15.75">
      <c r="A151" s="26"/>
      <c r="B151" s="27">
        <v>1063</v>
      </c>
      <c r="C151" s="38" t="s">
        <v>156</v>
      </c>
      <c r="D151" s="26" t="s">
        <v>121</v>
      </c>
      <c r="E151" s="26" t="s">
        <v>155</v>
      </c>
      <c r="F151" s="30">
        <v>0.225</v>
      </c>
    </row>
    <row r="152" spans="1:6" ht="15.75">
      <c r="A152" s="26"/>
      <c r="B152" s="27"/>
      <c r="C152" s="38" t="s">
        <v>168</v>
      </c>
      <c r="D152" s="26"/>
      <c r="E152" s="26"/>
      <c r="F152" s="30"/>
    </row>
    <row r="153" spans="1:6" ht="15.75">
      <c r="A153" s="26"/>
      <c r="B153" s="27"/>
      <c r="C153" s="38"/>
      <c r="D153" s="26"/>
      <c r="E153" s="35" t="s">
        <v>169</v>
      </c>
      <c r="F153" s="36">
        <f>SUM(F52:F151)</f>
        <v>18.157</v>
      </c>
    </row>
    <row r="154" spans="1:6" ht="15.75">
      <c r="A154" s="26"/>
      <c r="B154" s="27"/>
      <c r="C154" s="38"/>
      <c r="D154" s="26"/>
      <c r="E154" s="35"/>
      <c r="F154" s="36"/>
    </row>
    <row r="155" spans="1:6" ht="15.75">
      <c r="A155" s="26"/>
      <c r="B155" s="33"/>
      <c r="C155" s="26"/>
      <c r="D155" s="26"/>
      <c r="E155" s="26"/>
      <c r="F155" s="26"/>
    </row>
    <row r="156" spans="1:6" ht="15.75">
      <c r="A156" s="39"/>
      <c r="B156" s="40"/>
      <c r="C156" s="39"/>
      <c r="D156" s="29" t="s">
        <v>1059</v>
      </c>
      <c r="E156" s="39"/>
      <c r="F156" s="41"/>
    </row>
    <row r="157" spans="1:6" ht="15.75">
      <c r="A157" s="26"/>
      <c r="B157" s="27"/>
      <c r="C157" s="28"/>
      <c r="D157" s="31" t="s">
        <v>0</v>
      </c>
      <c r="E157" s="26"/>
      <c r="F157" s="30"/>
    </row>
    <row r="158" spans="1:6" ht="15.75">
      <c r="A158" s="26"/>
      <c r="B158" s="27"/>
      <c r="C158" s="28"/>
      <c r="D158" s="32"/>
      <c r="E158" s="26"/>
      <c r="F158" s="30"/>
    </row>
    <row r="159" spans="1:6" ht="15.75">
      <c r="A159" s="33" t="s">
        <v>107</v>
      </c>
      <c r="B159" s="27"/>
      <c r="C159" s="42" t="s">
        <v>170</v>
      </c>
      <c r="D159" s="26" t="s">
        <v>92</v>
      </c>
      <c r="E159" s="26" t="s">
        <v>171</v>
      </c>
      <c r="F159" s="30">
        <v>0.46</v>
      </c>
    </row>
    <row r="160" spans="1:6" ht="15.75">
      <c r="A160" s="26"/>
      <c r="B160" s="27"/>
      <c r="C160" s="37"/>
      <c r="D160" s="26"/>
      <c r="E160" s="26"/>
      <c r="F160" s="30"/>
    </row>
    <row r="161" spans="1:6" ht="15.75">
      <c r="A161" s="26"/>
      <c r="B161" s="27"/>
      <c r="C161" s="42" t="s">
        <v>170</v>
      </c>
      <c r="D161" s="26" t="s">
        <v>171</v>
      </c>
      <c r="E161" s="26" t="s">
        <v>172</v>
      </c>
      <c r="F161" s="30">
        <v>0.204</v>
      </c>
    </row>
    <row r="162" spans="1:6" ht="15.75">
      <c r="A162" s="26"/>
      <c r="B162" s="27"/>
      <c r="C162" s="37"/>
      <c r="D162" s="26"/>
      <c r="E162" s="26"/>
      <c r="F162" s="30"/>
    </row>
    <row r="163" spans="1:6" ht="15.75">
      <c r="A163" s="26"/>
      <c r="B163" s="27"/>
      <c r="C163" s="42" t="s">
        <v>111</v>
      </c>
      <c r="D163" s="26" t="s">
        <v>154</v>
      </c>
      <c r="E163" s="26" t="s">
        <v>173</v>
      </c>
      <c r="F163" s="30">
        <v>1.407</v>
      </c>
    </row>
    <row r="164" spans="1:6" ht="15.75">
      <c r="A164" s="26"/>
      <c r="B164" s="27"/>
      <c r="C164" s="37"/>
      <c r="D164" s="26"/>
      <c r="E164" s="26"/>
      <c r="F164" s="30"/>
    </row>
    <row r="165" spans="1:6" ht="15.75">
      <c r="A165" s="26"/>
      <c r="B165" s="27"/>
      <c r="C165" s="37"/>
      <c r="D165" s="26"/>
      <c r="E165" s="35" t="s">
        <v>124</v>
      </c>
      <c r="F165" s="36">
        <f>SUM(F159:F163)</f>
        <v>2.071</v>
      </c>
    </row>
    <row r="166" spans="1:6" ht="15.75">
      <c r="A166" s="26"/>
      <c r="B166" s="27"/>
      <c r="C166" s="37"/>
      <c r="D166" s="26"/>
      <c r="E166" s="26"/>
      <c r="F166" s="30"/>
    </row>
    <row r="167" spans="1:6" ht="15.75">
      <c r="A167" s="33" t="s">
        <v>125</v>
      </c>
      <c r="B167" s="27">
        <v>1200</v>
      </c>
      <c r="C167" s="33" t="s">
        <v>126</v>
      </c>
      <c r="D167" s="26" t="s">
        <v>170</v>
      </c>
      <c r="E167" s="26" t="s">
        <v>172</v>
      </c>
      <c r="F167" s="30">
        <v>0.08</v>
      </c>
    </row>
    <row r="168" spans="1:6" ht="15.75">
      <c r="A168" s="26"/>
      <c r="B168" s="27"/>
      <c r="C168" s="33" t="s">
        <v>117</v>
      </c>
      <c r="D168" s="26"/>
      <c r="E168" s="26"/>
      <c r="F168" s="30"/>
    </row>
    <row r="169" spans="1:6" ht="15.75">
      <c r="A169" s="26"/>
      <c r="B169" s="27"/>
      <c r="C169" s="26"/>
      <c r="D169" s="26"/>
      <c r="E169" s="26"/>
      <c r="F169" s="30"/>
    </row>
    <row r="170" spans="1:6" ht="15.75">
      <c r="A170" s="26"/>
      <c r="B170" s="27">
        <v>1202</v>
      </c>
      <c r="C170" s="42" t="s">
        <v>174</v>
      </c>
      <c r="D170" s="26" t="s">
        <v>154</v>
      </c>
      <c r="E170" s="26" t="s">
        <v>175</v>
      </c>
      <c r="F170" s="30">
        <v>0.53</v>
      </c>
    </row>
    <row r="171" spans="1:6" ht="15.75">
      <c r="A171" s="26"/>
      <c r="B171" s="27"/>
      <c r="C171" s="42" t="s">
        <v>123</v>
      </c>
      <c r="D171" s="26"/>
      <c r="E171" s="26"/>
      <c r="F171" s="30"/>
    </row>
    <row r="172" spans="1:6" ht="15.75">
      <c r="A172" s="26"/>
      <c r="B172" s="27"/>
      <c r="C172" s="37"/>
      <c r="D172" s="26"/>
      <c r="E172" s="26"/>
      <c r="F172" s="30"/>
    </row>
    <row r="173" spans="1:6" ht="15.75">
      <c r="A173" s="26"/>
      <c r="B173" s="27">
        <v>1204</v>
      </c>
      <c r="C173" s="42" t="s">
        <v>176</v>
      </c>
      <c r="D173" s="26" t="s">
        <v>161</v>
      </c>
      <c r="E173" s="26" t="s">
        <v>985</v>
      </c>
      <c r="F173" s="30">
        <v>0.7</v>
      </c>
    </row>
    <row r="174" spans="1:6" ht="15.75">
      <c r="A174" s="26"/>
      <c r="B174" s="27"/>
      <c r="C174" s="42" t="s">
        <v>123</v>
      </c>
      <c r="D174" s="26"/>
      <c r="E174" s="26"/>
      <c r="F174" s="30"/>
    </row>
    <row r="175" spans="1:6" ht="15.75">
      <c r="A175" s="26"/>
      <c r="B175" s="27"/>
      <c r="C175" s="37"/>
      <c r="D175" s="26"/>
      <c r="E175" s="26"/>
      <c r="F175" s="30"/>
    </row>
    <row r="176" spans="1:6" ht="15.75">
      <c r="A176" s="26"/>
      <c r="B176" s="27">
        <v>1206</v>
      </c>
      <c r="C176" s="42" t="s">
        <v>175</v>
      </c>
      <c r="D176" s="26" t="s">
        <v>986</v>
      </c>
      <c r="E176" s="26" t="s">
        <v>113</v>
      </c>
      <c r="F176" s="30">
        <v>0.21</v>
      </c>
    </row>
    <row r="177" spans="1:6" ht="15.75">
      <c r="A177" s="26"/>
      <c r="B177" s="27"/>
      <c r="C177" s="42" t="s">
        <v>123</v>
      </c>
      <c r="D177" s="26"/>
      <c r="E177" s="26"/>
      <c r="F177" s="30"/>
    </row>
    <row r="178" spans="1:6" ht="15.75">
      <c r="A178" s="26"/>
      <c r="B178" s="27"/>
      <c r="C178" s="37"/>
      <c r="D178" s="26"/>
      <c r="E178" s="26"/>
      <c r="F178" s="30"/>
    </row>
    <row r="179" spans="1:6" ht="15.75">
      <c r="A179" s="26"/>
      <c r="B179" s="27">
        <v>1208</v>
      </c>
      <c r="C179" s="42" t="s">
        <v>161</v>
      </c>
      <c r="D179" s="26" t="s">
        <v>111</v>
      </c>
      <c r="E179" s="26" t="s">
        <v>987</v>
      </c>
      <c r="F179" s="30">
        <v>0.1</v>
      </c>
    </row>
    <row r="180" spans="1:6" ht="15.75">
      <c r="A180" s="26"/>
      <c r="B180" s="27"/>
      <c r="C180" s="42" t="s">
        <v>123</v>
      </c>
      <c r="D180" s="26"/>
      <c r="E180" s="26"/>
      <c r="F180" s="30"/>
    </row>
    <row r="181" spans="1:6" ht="15.75">
      <c r="A181" s="26"/>
      <c r="B181" s="27"/>
      <c r="C181" s="37"/>
      <c r="D181" s="26"/>
      <c r="E181" s="35" t="s">
        <v>169</v>
      </c>
      <c r="F181" s="36">
        <f>SUM(F167:F179)</f>
        <v>1.62</v>
      </c>
    </row>
    <row r="182" spans="1:6" ht="15.75">
      <c r="A182" s="26"/>
      <c r="B182" s="27"/>
      <c r="C182" s="37"/>
      <c r="D182" s="26"/>
      <c r="E182" s="26"/>
      <c r="F182" s="30"/>
    </row>
    <row r="183" spans="1:6" ht="15.75">
      <c r="A183" s="26"/>
      <c r="B183" s="27"/>
      <c r="C183" s="37"/>
      <c r="D183" s="26"/>
      <c r="E183" s="26"/>
      <c r="F183" s="30"/>
    </row>
    <row r="184" spans="1:6" ht="15.75">
      <c r="A184" s="26"/>
      <c r="B184" s="27"/>
      <c r="C184" s="37"/>
      <c r="D184" s="26"/>
      <c r="E184" s="26"/>
      <c r="F184" s="30"/>
    </row>
    <row r="185" spans="1:6" ht="15.75">
      <c r="A185" s="26"/>
      <c r="B185" s="27"/>
      <c r="C185" s="37"/>
      <c r="D185" s="26"/>
      <c r="E185" s="26"/>
      <c r="F185" s="26"/>
    </row>
    <row r="186" spans="1:6" ht="15.75">
      <c r="A186" s="26"/>
      <c r="B186" s="27"/>
      <c r="C186" s="37"/>
      <c r="D186" s="26"/>
      <c r="E186" s="35"/>
      <c r="F186" s="36"/>
    </row>
    <row r="187" spans="1:6" ht="15.75">
      <c r="A187" s="26"/>
      <c r="B187" s="27"/>
      <c r="C187" s="37"/>
      <c r="D187" s="26"/>
      <c r="E187" s="35"/>
      <c r="F187" s="36"/>
    </row>
    <row r="188" spans="1:6" ht="15.75">
      <c r="A188" s="26"/>
      <c r="B188" s="27"/>
      <c r="C188" s="37"/>
      <c r="D188" s="26"/>
      <c r="E188" s="35"/>
      <c r="F188" s="36"/>
    </row>
    <row r="189" spans="1:6" ht="15.75">
      <c r="A189" s="39"/>
      <c r="B189" s="40"/>
      <c r="C189" s="43"/>
      <c r="D189" s="29" t="s">
        <v>3</v>
      </c>
      <c r="E189" s="39"/>
      <c r="F189" s="41"/>
    </row>
    <row r="190" spans="1:6" ht="15.75">
      <c r="A190" s="26"/>
      <c r="B190" s="27"/>
      <c r="C190" s="28"/>
      <c r="D190" s="31" t="s">
        <v>4</v>
      </c>
      <c r="E190" s="26"/>
      <c r="F190" s="30"/>
    </row>
    <row r="191" spans="1:6" ht="15.75">
      <c r="A191" s="26"/>
      <c r="B191" s="27"/>
      <c r="C191" s="28"/>
      <c r="D191" s="32"/>
      <c r="E191" s="26"/>
      <c r="F191" s="30"/>
    </row>
    <row r="192" spans="1:6" ht="15.75">
      <c r="A192" s="33" t="s">
        <v>98</v>
      </c>
      <c r="B192" s="27"/>
      <c r="C192" s="42" t="s">
        <v>99</v>
      </c>
      <c r="D192" s="26" t="s">
        <v>100</v>
      </c>
      <c r="E192" s="26" t="s">
        <v>127</v>
      </c>
      <c r="F192" s="30">
        <v>0.597</v>
      </c>
    </row>
    <row r="193" spans="1:6" ht="15.75">
      <c r="A193" s="26"/>
      <c r="B193" s="27"/>
      <c r="C193" s="38"/>
      <c r="D193" s="26"/>
      <c r="E193" s="26"/>
      <c r="F193" s="30"/>
    </row>
    <row r="194" spans="1:6" ht="15.75">
      <c r="A194" s="26"/>
      <c r="B194" s="27"/>
      <c r="C194" s="28"/>
      <c r="D194" s="26"/>
      <c r="E194" s="35" t="s">
        <v>106</v>
      </c>
      <c r="F194" s="36">
        <f>SUM(F192)</f>
        <v>0.597</v>
      </c>
    </row>
    <row r="195" spans="1:6" ht="15.75">
      <c r="A195" s="26"/>
      <c r="B195" s="27"/>
      <c r="C195" s="38"/>
      <c r="D195" s="26"/>
      <c r="E195" s="26"/>
      <c r="F195" s="30"/>
    </row>
    <row r="196" spans="1:6" ht="15.75">
      <c r="A196" s="33" t="s">
        <v>125</v>
      </c>
      <c r="B196" s="27">
        <v>1402</v>
      </c>
      <c r="C196" s="38" t="s">
        <v>126</v>
      </c>
      <c r="D196" s="26" t="s">
        <v>143</v>
      </c>
      <c r="E196" s="26" t="s">
        <v>127</v>
      </c>
      <c r="F196" s="30">
        <v>0.25</v>
      </c>
    </row>
    <row r="197" spans="1:6" ht="15.75">
      <c r="A197" s="26"/>
      <c r="B197" s="27"/>
      <c r="C197" s="38" t="s">
        <v>123</v>
      </c>
      <c r="D197" s="26"/>
      <c r="E197" s="26"/>
      <c r="F197" s="30"/>
    </row>
    <row r="198" spans="1:6" ht="15.75">
      <c r="A198" s="26"/>
      <c r="B198" s="27"/>
      <c r="C198" s="38"/>
      <c r="D198" s="26"/>
      <c r="E198" s="26"/>
      <c r="F198" s="30"/>
    </row>
    <row r="199" spans="1:6" ht="15.75">
      <c r="A199" s="26"/>
      <c r="B199" s="33"/>
      <c r="C199" s="26"/>
      <c r="D199" s="26"/>
      <c r="E199" s="26"/>
      <c r="F199" s="26"/>
    </row>
    <row r="200" spans="1:6" ht="15.75">
      <c r="A200" s="26"/>
      <c r="B200" s="33"/>
      <c r="C200" s="26"/>
      <c r="D200" s="26"/>
      <c r="E200" s="26"/>
      <c r="F200" s="26"/>
    </row>
    <row r="201" spans="1:6" ht="15.75">
      <c r="A201" s="26"/>
      <c r="B201" s="27">
        <v>1404</v>
      </c>
      <c r="C201" s="38" t="s">
        <v>145</v>
      </c>
      <c r="D201" s="26" t="s">
        <v>143</v>
      </c>
      <c r="E201" s="26" t="s">
        <v>127</v>
      </c>
      <c r="F201" s="30">
        <v>0.14300000000000002</v>
      </c>
    </row>
    <row r="202" spans="1:6" ht="15.75">
      <c r="A202" s="26"/>
      <c r="B202" s="27"/>
      <c r="C202" s="38" t="s">
        <v>117</v>
      </c>
      <c r="D202" s="26"/>
      <c r="E202" s="26"/>
      <c r="F202" s="30"/>
    </row>
    <row r="203" spans="1:6" ht="15.75">
      <c r="A203" s="26"/>
      <c r="B203" s="27"/>
      <c r="C203" s="38"/>
      <c r="D203" s="26"/>
      <c r="E203" s="26"/>
      <c r="F203" s="30"/>
    </row>
    <row r="204" spans="1:6" ht="15.75">
      <c r="A204" s="26"/>
      <c r="B204" s="27">
        <v>1406</v>
      </c>
      <c r="C204" s="38" t="s">
        <v>143</v>
      </c>
      <c r="D204" s="26" t="s">
        <v>100</v>
      </c>
      <c r="E204" s="26" t="s">
        <v>150</v>
      </c>
      <c r="F204" s="30">
        <v>0.814</v>
      </c>
    </row>
    <row r="205" spans="1:6" ht="15.75">
      <c r="A205" s="26"/>
      <c r="B205" s="27"/>
      <c r="C205" s="38" t="s">
        <v>117</v>
      </c>
      <c r="D205" s="26"/>
      <c r="E205" s="26"/>
      <c r="F205" s="30"/>
    </row>
    <row r="206" spans="1:6" ht="15.75">
      <c r="A206" s="26"/>
      <c r="B206" s="27"/>
      <c r="C206" s="38"/>
      <c r="D206" s="26"/>
      <c r="E206" s="26"/>
      <c r="F206" s="30"/>
    </row>
    <row r="207" spans="1:6" ht="15.75">
      <c r="A207" s="26"/>
      <c r="B207" s="27">
        <v>1408</v>
      </c>
      <c r="C207" s="38" t="s">
        <v>150</v>
      </c>
      <c r="D207" s="26" t="s">
        <v>100</v>
      </c>
      <c r="E207" s="26" t="s">
        <v>143</v>
      </c>
      <c r="F207" s="30">
        <v>0.199</v>
      </c>
    </row>
    <row r="208" spans="1:6" ht="15.75">
      <c r="A208" s="26"/>
      <c r="B208" s="27"/>
      <c r="C208" s="38" t="s">
        <v>123</v>
      </c>
      <c r="D208" s="26"/>
      <c r="E208" s="26"/>
      <c r="F208" s="30"/>
    </row>
    <row r="209" spans="1:6" ht="15.75">
      <c r="A209" s="26"/>
      <c r="B209" s="27"/>
      <c r="C209" s="38"/>
      <c r="D209" s="26"/>
      <c r="E209" s="35" t="s">
        <v>169</v>
      </c>
      <c r="F209" s="36">
        <f>SUM(F196:F207)</f>
        <v>1.406</v>
      </c>
    </row>
    <row r="210" spans="1:6" ht="15.75">
      <c r="A210" s="44"/>
      <c r="B210" s="45"/>
      <c r="C210" s="44"/>
      <c r="D210" s="44"/>
      <c r="E210" s="44"/>
      <c r="F210" s="46"/>
    </row>
    <row r="211" spans="1:6" ht="15.75">
      <c r="A211" s="26"/>
      <c r="B211" s="27"/>
      <c r="C211" s="26"/>
      <c r="D211" s="32" t="s">
        <v>5</v>
      </c>
      <c r="E211" s="26"/>
      <c r="F211" s="30"/>
    </row>
    <row r="212" spans="1:6" ht="15.75">
      <c r="A212" s="26"/>
      <c r="B212" s="27"/>
      <c r="C212" s="26"/>
      <c r="D212" s="31" t="s">
        <v>6</v>
      </c>
      <c r="E212" s="26"/>
      <c r="F212" s="30"/>
    </row>
    <row r="213" spans="1:6" ht="15.75">
      <c r="A213" s="26"/>
      <c r="B213" s="27"/>
      <c r="C213" s="26"/>
      <c r="D213" s="32"/>
      <c r="E213" s="26"/>
      <c r="F213" s="30"/>
    </row>
    <row r="214" spans="1:6" ht="15.75">
      <c r="A214" s="26" t="s">
        <v>107</v>
      </c>
      <c r="B214" s="27"/>
      <c r="C214" s="33" t="s">
        <v>170</v>
      </c>
      <c r="D214" s="26" t="s">
        <v>177</v>
      </c>
      <c r="E214" s="26" t="s">
        <v>178</v>
      </c>
      <c r="F214" s="30">
        <v>0.515</v>
      </c>
    </row>
    <row r="215" spans="1:6" ht="15.75">
      <c r="A215" s="26"/>
      <c r="B215" s="27"/>
      <c r="C215" s="26"/>
      <c r="D215" s="26"/>
      <c r="E215" s="26"/>
      <c r="F215" s="30"/>
    </row>
    <row r="216" spans="1:6" ht="15.75">
      <c r="A216" s="26"/>
      <c r="B216" s="27"/>
      <c r="C216" s="26"/>
      <c r="D216" s="26"/>
      <c r="E216" s="35" t="s">
        <v>124</v>
      </c>
      <c r="F216" s="36">
        <f>SUM(F214)</f>
        <v>0.515</v>
      </c>
    </row>
    <row r="217" spans="1:6" ht="15.75">
      <c r="A217" s="26"/>
      <c r="B217" s="27"/>
      <c r="C217" s="26"/>
      <c r="D217" s="26"/>
      <c r="E217" s="26"/>
      <c r="F217" s="30"/>
    </row>
    <row r="218" spans="1:6" ht="15.75">
      <c r="A218" s="26" t="s">
        <v>125</v>
      </c>
      <c r="B218" s="27">
        <v>1616</v>
      </c>
      <c r="C218" s="33" t="s">
        <v>179</v>
      </c>
      <c r="D218" s="26" t="s">
        <v>180</v>
      </c>
      <c r="E218" s="26" t="s">
        <v>181</v>
      </c>
      <c r="F218" s="30">
        <v>0.27</v>
      </c>
    </row>
    <row r="219" spans="1:6" ht="15.75">
      <c r="A219" s="26"/>
      <c r="B219" s="27"/>
      <c r="C219" s="33" t="s">
        <v>182</v>
      </c>
      <c r="D219" s="26"/>
      <c r="E219" s="26"/>
      <c r="F219" s="30"/>
    </row>
    <row r="220" spans="1:6" ht="15.75">
      <c r="A220" s="26"/>
      <c r="B220" s="27"/>
      <c r="C220" s="26"/>
      <c r="D220" s="26"/>
      <c r="E220" s="26"/>
      <c r="F220" s="30"/>
    </row>
    <row r="221" spans="1:6" ht="15.75">
      <c r="A221" s="26"/>
      <c r="B221" s="27">
        <v>1618</v>
      </c>
      <c r="C221" s="33" t="s">
        <v>183</v>
      </c>
      <c r="D221" s="26" t="s">
        <v>988</v>
      </c>
      <c r="E221" s="26" t="s">
        <v>60</v>
      </c>
      <c r="F221" s="30">
        <v>0.47</v>
      </c>
    </row>
    <row r="222" spans="1:6" ht="15.75">
      <c r="A222" s="26"/>
      <c r="B222" s="27"/>
      <c r="C222" s="33" t="s">
        <v>184</v>
      </c>
      <c r="D222" s="26"/>
      <c r="E222" s="26"/>
      <c r="F222" s="30"/>
    </row>
    <row r="223" spans="1:6" ht="15.75">
      <c r="A223" s="26"/>
      <c r="B223" s="27"/>
      <c r="C223" s="26"/>
      <c r="D223" s="26"/>
      <c r="E223" s="26"/>
      <c r="F223" s="30"/>
    </row>
    <row r="224" spans="1:6" ht="15.75">
      <c r="A224" s="26"/>
      <c r="B224" s="27">
        <v>1625</v>
      </c>
      <c r="C224" s="33" t="s">
        <v>145</v>
      </c>
      <c r="D224" s="26" t="s">
        <v>185</v>
      </c>
      <c r="E224" s="26" t="s">
        <v>989</v>
      </c>
      <c r="F224" s="30">
        <v>0.51</v>
      </c>
    </row>
    <row r="225" spans="1:6" ht="15.75">
      <c r="A225" s="26"/>
      <c r="B225" s="27"/>
      <c r="C225" s="33" t="s">
        <v>186</v>
      </c>
      <c r="D225" s="26"/>
      <c r="E225" s="26"/>
      <c r="F225" s="30"/>
    </row>
    <row r="226" spans="1:6" ht="15.75">
      <c r="A226" s="26"/>
      <c r="B226" s="27"/>
      <c r="C226" s="26"/>
      <c r="D226" s="26"/>
      <c r="E226" s="26"/>
      <c r="F226" s="30"/>
    </row>
    <row r="227" spans="1:6" ht="15.75">
      <c r="A227" s="26"/>
      <c r="B227" s="27">
        <v>1608</v>
      </c>
      <c r="C227" s="33" t="s">
        <v>187</v>
      </c>
      <c r="D227" s="26" t="s">
        <v>145</v>
      </c>
      <c r="E227" s="26" t="s">
        <v>170</v>
      </c>
      <c r="F227" s="30">
        <v>0.62</v>
      </c>
    </row>
    <row r="228" spans="1:6" ht="15.75">
      <c r="A228" s="26"/>
      <c r="B228" s="27"/>
      <c r="C228" s="33" t="s">
        <v>117</v>
      </c>
      <c r="D228" s="26"/>
      <c r="E228" s="26"/>
      <c r="F228" s="30"/>
    </row>
    <row r="229" spans="1:6" ht="15.75">
      <c r="A229" s="26"/>
      <c r="B229" s="27"/>
      <c r="C229" s="26"/>
      <c r="D229" s="26"/>
      <c r="E229" s="26"/>
      <c r="F229" s="30"/>
    </row>
    <row r="230" spans="1:6" ht="15.75">
      <c r="A230" s="26"/>
      <c r="B230" s="27">
        <v>1624</v>
      </c>
      <c r="C230" s="33" t="s">
        <v>188</v>
      </c>
      <c r="D230" s="26" t="s">
        <v>989</v>
      </c>
      <c r="E230" s="26" t="s">
        <v>170</v>
      </c>
      <c r="F230" s="30">
        <v>0.3</v>
      </c>
    </row>
    <row r="231" spans="1:6" ht="15.75">
      <c r="A231" s="26"/>
      <c r="B231" s="27"/>
      <c r="C231" s="33" t="s">
        <v>189</v>
      </c>
      <c r="D231" s="26"/>
      <c r="E231" s="26"/>
      <c r="F231" s="30"/>
    </row>
    <row r="232" spans="1:6" ht="15.75">
      <c r="A232" s="26"/>
      <c r="B232" s="27"/>
      <c r="C232" s="26"/>
      <c r="D232" s="26"/>
      <c r="E232" s="26"/>
      <c r="F232" s="30"/>
    </row>
    <row r="233" spans="1:6" ht="15.75">
      <c r="A233" s="26"/>
      <c r="B233" s="27">
        <v>1622</v>
      </c>
      <c r="C233" s="33" t="s">
        <v>992</v>
      </c>
      <c r="D233" s="26" t="s">
        <v>990</v>
      </c>
      <c r="E233" s="26" t="s">
        <v>991</v>
      </c>
      <c r="F233" s="30">
        <v>0.07</v>
      </c>
    </row>
    <row r="234" spans="1:6" ht="15.75">
      <c r="A234" s="26"/>
      <c r="B234" s="27"/>
      <c r="C234" s="33" t="s">
        <v>61</v>
      </c>
      <c r="D234" s="26"/>
      <c r="E234" s="26"/>
      <c r="F234" s="30"/>
    </row>
    <row r="235" spans="1:6" ht="15.75">
      <c r="A235" s="26"/>
      <c r="B235" s="27"/>
      <c r="C235" s="33" t="s">
        <v>190</v>
      </c>
      <c r="D235" s="26"/>
      <c r="E235" s="26"/>
      <c r="F235" s="30"/>
    </row>
    <row r="236" spans="1:6" ht="15.75">
      <c r="A236" s="26"/>
      <c r="B236" s="27"/>
      <c r="C236" s="26"/>
      <c r="D236" s="26"/>
      <c r="E236" s="35" t="s">
        <v>169</v>
      </c>
      <c r="F236" s="36">
        <f>SUM(F218:F233)</f>
        <v>2.2399999999999998</v>
      </c>
    </row>
    <row r="237" spans="1:6" ht="15.75">
      <c r="A237" s="26"/>
      <c r="B237" s="27"/>
      <c r="C237" s="26"/>
      <c r="D237" s="26"/>
      <c r="E237" s="26"/>
      <c r="F237" s="30"/>
    </row>
    <row r="238" spans="1:6" ht="15.75">
      <c r="A238" s="26"/>
      <c r="B238" s="27"/>
      <c r="C238" s="26"/>
      <c r="D238" s="26"/>
      <c r="E238" s="26"/>
      <c r="F238" s="30"/>
    </row>
    <row r="239" spans="1:6" ht="15.75">
      <c r="A239" s="26"/>
      <c r="B239" s="27"/>
      <c r="C239" s="37"/>
      <c r="D239" s="26"/>
      <c r="E239" s="26"/>
      <c r="F239" s="30"/>
    </row>
    <row r="240" spans="1:6" ht="15.75">
      <c r="A240" s="39"/>
      <c r="B240" s="40"/>
      <c r="C240" s="47"/>
      <c r="D240" s="48" t="s">
        <v>191</v>
      </c>
      <c r="E240" s="48" t="s">
        <v>192</v>
      </c>
      <c r="F240" s="49">
        <v>0</v>
      </c>
    </row>
    <row r="241" spans="1:6" ht="15.75">
      <c r="A241" s="26"/>
      <c r="B241" s="27"/>
      <c r="C241" s="26"/>
      <c r="D241" s="26"/>
      <c r="E241" s="35" t="s">
        <v>193</v>
      </c>
      <c r="F241" s="36">
        <f>F20</f>
        <v>0.971</v>
      </c>
    </row>
    <row r="242" spans="1:6" ht="15.75">
      <c r="A242" s="26"/>
      <c r="B242" s="27"/>
      <c r="C242" s="37"/>
      <c r="D242" s="26"/>
      <c r="E242" s="35" t="s">
        <v>194</v>
      </c>
      <c r="F242" s="36">
        <f>F29+F194</f>
        <v>7.359999999999999</v>
      </c>
    </row>
    <row r="243" spans="1:6" ht="15.75">
      <c r="A243" s="26"/>
      <c r="B243" s="27"/>
      <c r="C243" s="37"/>
      <c r="D243" s="26"/>
      <c r="E243" s="35" t="s">
        <v>195</v>
      </c>
      <c r="F243" s="36">
        <f>F50+F165+F216</f>
        <v>8.414000000000001</v>
      </c>
    </row>
    <row r="244" spans="1:6" ht="15.75">
      <c r="A244" s="26"/>
      <c r="B244" s="27"/>
      <c r="C244" s="37"/>
      <c r="D244" s="26"/>
      <c r="E244" s="35" t="s">
        <v>196</v>
      </c>
      <c r="F244" s="36">
        <f>F153+F181+F209+F236</f>
        <v>23.423</v>
      </c>
    </row>
    <row r="245" spans="1:6" ht="15.75">
      <c r="A245" s="26"/>
      <c r="B245" s="27"/>
      <c r="C245" s="26"/>
      <c r="D245" s="26"/>
      <c r="E245" s="35" t="s">
        <v>197</v>
      </c>
      <c r="F245" s="36">
        <f>SUM(F240:F244)</f>
        <v>40.168</v>
      </c>
    </row>
    <row r="246" spans="1:6" ht="15.75">
      <c r="A246" s="26"/>
      <c r="B246" s="27"/>
      <c r="C246" s="37"/>
      <c r="D246" s="26"/>
      <c r="E246" s="35" t="s">
        <v>198</v>
      </c>
      <c r="F246" s="36">
        <v>36.12</v>
      </c>
    </row>
    <row r="247" spans="1:6" ht="15.75">
      <c r="A247" s="26"/>
      <c r="B247" s="27"/>
      <c r="C247" s="37"/>
      <c r="D247" s="26"/>
      <c r="E247" s="50"/>
      <c r="F247" s="36"/>
    </row>
    <row r="248" spans="1:6" ht="15.75">
      <c r="A248" s="26"/>
      <c r="B248" s="27"/>
      <c r="C248" s="37"/>
      <c r="D248" s="26"/>
      <c r="E248" s="35" t="s">
        <v>199</v>
      </c>
      <c r="F248" s="36">
        <f>F245+F246</f>
        <v>76.288</v>
      </c>
    </row>
    <row r="249" spans="1:6" ht="15.75">
      <c r="A249" s="44"/>
      <c r="B249" s="45"/>
      <c r="C249" s="51"/>
      <c r="D249" s="44"/>
      <c r="E249" s="52" t="s">
        <v>200</v>
      </c>
      <c r="F249" s="53">
        <f>(F245/F248)*100</f>
        <v>52.65310402684564</v>
      </c>
    </row>
    <row r="250" spans="1:6" ht="16.5" thickBot="1">
      <c r="A250" s="54"/>
      <c r="B250" s="55"/>
      <c r="C250" s="56"/>
      <c r="D250" s="57"/>
      <c r="E250" s="58"/>
      <c r="F250" s="59"/>
    </row>
    <row r="251" spans="1:6" ht="16.5" thickBot="1">
      <c r="A251" s="60"/>
      <c r="B251" s="61"/>
      <c r="C251" s="62"/>
      <c r="D251" s="17" t="s">
        <v>258</v>
      </c>
      <c r="E251" s="63"/>
      <c r="F251" s="64"/>
    </row>
    <row r="252" spans="1:6" ht="15.75">
      <c r="A252" s="65"/>
      <c r="B252" s="66"/>
      <c r="C252" s="67"/>
      <c r="D252" s="10"/>
      <c r="E252" s="68"/>
      <c r="F252" s="69"/>
    </row>
    <row r="253" spans="1:6" ht="15.75">
      <c r="A253" s="23" t="s">
        <v>84</v>
      </c>
      <c r="B253" s="24"/>
      <c r="C253" s="23" t="s">
        <v>85</v>
      </c>
      <c r="D253" s="70" t="s">
        <v>86</v>
      </c>
      <c r="E253" s="70" t="s">
        <v>87</v>
      </c>
      <c r="F253" s="71" t="s">
        <v>88</v>
      </c>
    </row>
    <row r="254" spans="1:6" ht="15.75">
      <c r="A254" s="26"/>
      <c r="B254" s="27"/>
      <c r="C254" s="26"/>
      <c r="D254" s="29" t="s">
        <v>7</v>
      </c>
      <c r="E254" s="26"/>
      <c r="F254" s="30"/>
    </row>
    <row r="255" spans="1:6" ht="15.75">
      <c r="A255" s="26"/>
      <c r="B255" s="27"/>
      <c r="C255" s="26"/>
      <c r="D255" s="31" t="s">
        <v>8</v>
      </c>
      <c r="E255" s="26"/>
      <c r="F255" s="30"/>
    </row>
    <row r="256" spans="1:6" ht="15.75">
      <c r="A256" s="26"/>
      <c r="B256" s="27"/>
      <c r="C256" s="28"/>
      <c r="D256" s="26"/>
      <c r="E256" s="26"/>
      <c r="F256" s="30"/>
    </row>
    <row r="257" spans="1:6" ht="15.75">
      <c r="A257" s="33" t="s">
        <v>201</v>
      </c>
      <c r="B257" s="27"/>
      <c r="C257" s="38" t="s">
        <v>202</v>
      </c>
      <c r="D257" s="26" t="s">
        <v>993</v>
      </c>
      <c r="E257" s="26" t="s">
        <v>994</v>
      </c>
      <c r="F257" s="30">
        <v>6.085</v>
      </c>
    </row>
    <row r="258" spans="1:6" ht="15.75">
      <c r="A258" s="26"/>
      <c r="B258" s="27"/>
      <c r="C258" s="38"/>
      <c r="D258" s="26"/>
      <c r="E258" s="50"/>
      <c r="F258" s="36"/>
    </row>
    <row r="259" spans="1:255" ht="15.75">
      <c r="A259" s="50"/>
      <c r="B259" s="72"/>
      <c r="C259" s="73"/>
      <c r="D259" s="50"/>
      <c r="E259" s="35" t="s">
        <v>203</v>
      </c>
      <c r="F259" s="36">
        <f>SUM(F257)</f>
        <v>6.085</v>
      </c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  <c r="GD259" s="74"/>
      <c r="GE259" s="74"/>
      <c r="GF259" s="74"/>
      <c r="GG259" s="74"/>
      <c r="GH259" s="74"/>
      <c r="GI259" s="74"/>
      <c r="GJ259" s="74"/>
      <c r="GK259" s="74"/>
      <c r="GL259" s="74"/>
      <c r="GM259" s="74"/>
      <c r="GN259" s="74"/>
      <c r="GO259" s="74"/>
      <c r="GP259" s="74"/>
      <c r="GQ259" s="74"/>
      <c r="GR259" s="74"/>
      <c r="GS259" s="74"/>
      <c r="GT259" s="74"/>
      <c r="GU259" s="74"/>
      <c r="GV259" s="74"/>
      <c r="GW259" s="74"/>
      <c r="GX259" s="74"/>
      <c r="GY259" s="74"/>
      <c r="GZ259" s="74"/>
      <c r="HA259" s="74"/>
      <c r="HB259" s="74"/>
      <c r="HC259" s="74"/>
      <c r="HD259" s="74"/>
      <c r="HE259" s="74"/>
      <c r="HF259" s="74"/>
      <c r="HG259" s="74"/>
      <c r="HH259" s="74"/>
      <c r="HI259" s="74"/>
      <c r="HJ259" s="74"/>
      <c r="HK259" s="74"/>
      <c r="HL259" s="74"/>
      <c r="HM259" s="74"/>
      <c r="HN259" s="74"/>
      <c r="HO259" s="74"/>
      <c r="HP259" s="74"/>
      <c r="HQ259" s="74"/>
      <c r="HR259" s="74"/>
      <c r="HS259" s="74"/>
      <c r="HT259" s="74"/>
      <c r="HU259" s="74"/>
      <c r="HV259" s="74"/>
      <c r="HW259" s="74"/>
      <c r="HX259" s="74"/>
      <c r="HY259" s="74"/>
      <c r="HZ259" s="74"/>
      <c r="IA259" s="74"/>
      <c r="IB259" s="74"/>
      <c r="IC259" s="74"/>
      <c r="ID259" s="74"/>
      <c r="IE259" s="74"/>
      <c r="IF259" s="74"/>
      <c r="IG259" s="74"/>
      <c r="IH259" s="74"/>
      <c r="II259" s="74"/>
      <c r="IJ259" s="74"/>
      <c r="IK259" s="74"/>
      <c r="IL259" s="74"/>
      <c r="IM259" s="74"/>
      <c r="IN259" s="74"/>
      <c r="IO259" s="74"/>
      <c r="IP259" s="74"/>
      <c r="IQ259" s="74"/>
      <c r="IR259" s="74"/>
      <c r="IS259" s="74"/>
      <c r="IT259" s="74"/>
      <c r="IU259" s="74"/>
    </row>
    <row r="260" spans="1:6" ht="15.75">
      <c r="A260" s="26"/>
      <c r="B260" s="27"/>
      <c r="C260" s="38"/>
      <c r="D260" s="26"/>
      <c r="E260" s="26"/>
      <c r="F260" s="30"/>
    </row>
    <row r="261" spans="1:6" ht="15.75">
      <c r="A261" s="33" t="s">
        <v>98</v>
      </c>
      <c r="B261" s="27"/>
      <c r="C261" s="38" t="s">
        <v>99</v>
      </c>
      <c r="D261" s="26" t="s">
        <v>95</v>
      </c>
      <c r="E261" s="26" t="s">
        <v>204</v>
      </c>
      <c r="F261" s="30">
        <v>1.698</v>
      </c>
    </row>
    <row r="262" spans="1:6" ht="15.75">
      <c r="A262" s="26"/>
      <c r="B262" s="27"/>
      <c r="C262" s="28"/>
      <c r="D262" s="26"/>
      <c r="E262" s="26"/>
      <c r="F262" s="30"/>
    </row>
    <row r="263" spans="1:6" ht="15.75">
      <c r="A263" s="26"/>
      <c r="B263" s="27"/>
      <c r="C263" s="28" t="s">
        <v>205</v>
      </c>
      <c r="D263" s="26" t="s">
        <v>204</v>
      </c>
      <c r="E263" s="26" t="s">
        <v>206</v>
      </c>
      <c r="F263" s="30">
        <v>1.094</v>
      </c>
    </row>
    <row r="264" spans="1:6" ht="15.75">
      <c r="A264" s="26"/>
      <c r="B264" s="27"/>
      <c r="C264" s="28" t="s">
        <v>207</v>
      </c>
      <c r="D264" s="26"/>
      <c r="E264" s="26"/>
      <c r="F264" s="30"/>
    </row>
    <row r="265" spans="1:6" ht="15.75">
      <c r="A265" s="26"/>
      <c r="B265" s="27"/>
      <c r="C265" s="38"/>
      <c r="D265" s="26"/>
      <c r="E265" s="26"/>
      <c r="F265" s="30"/>
    </row>
    <row r="266" spans="1:6" ht="15.75">
      <c r="A266" s="33" t="s">
        <v>208</v>
      </c>
      <c r="B266" s="27"/>
      <c r="C266" s="38" t="s">
        <v>99</v>
      </c>
      <c r="D266" s="37" t="s">
        <v>209</v>
      </c>
      <c r="E266" s="26" t="s">
        <v>210</v>
      </c>
      <c r="F266" s="30">
        <v>0.234</v>
      </c>
    </row>
    <row r="267" spans="1:6" ht="15.75">
      <c r="A267" s="26"/>
      <c r="B267" s="27"/>
      <c r="C267" s="38"/>
      <c r="D267" s="26" t="s">
        <v>211</v>
      </c>
      <c r="E267" s="26"/>
      <c r="F267" s="30"/>
    </row>
    <row r="268" spans="1:6" ht="15.75">
      <c r="A268" s="26"/>
      <c r="B268" s="27"/>
      <c r="C268" s="38"/>
      <c r="D268" s="26"/>
      <c r="E268" s="26"/>
      <c r="F268" s="30"/>
    </row>
    <row r="269" spans="1:6" ht="15.75">
      <c r="A269" s="26"/>
      <c r="B269" s="27"/>
      <c r="C269" s="38" t="s">
        <v>212</v>
      </c>
      <c r="D269" s="26" t="s">
        <v>213</v>
      </c>
      <c r="E269" s="26" t="s">
        <v>214</v>
      </c>
      <c r="F269" s="30">
        <v>0.135</v>
      </c>
    </row>
    <row r="270" spans="1:6" ht="15.75">
      <c r="A270" s="26"/>
      <c r="B270" s="27"/>
      <c r="C270" s="38"/>
      <c r="D270" s="26"/>
      <c r="E270" s="26"/>
      <c r="F270" s="30"/>
    </row>
    <row r="271" spans="1:6" ht="15.75">
      <c r="A271" s="26"/>
      <c r="B271" s="27"/>
      <c r="C271" s="38" t="s">
        <v>215</v>
      </c>
      <c r="D271" s="26" t="s">
        <v>216</v>
      </c>
      <c r="E271" s="26" t="s">
        <v>217</v>
      </c>
      <c r="F271" s="30">
        <v>0.177</v>
      </c>
    </row>
    <row r="272" spans="1:6" ht="15.75">
      <c r="A272" s="26"/>
      <c r="B272" s="27"/>
      <c r="C272" s="38"/>
      <c r="D272" s="26"/>
      <c r="E272" s="26"/>
      <c r="F272" s="30"/>
    </row>
    <row r="273" spans="1:255" ht="15.75">
      <c r="A273" s="50"/>
      <c r="B273" s="72"/>
      <c r="C273" s="73"/>
      <c r="D273" s="50"/>
      <c r="E273" s="35" t="s">
        <v>106</v>
      </c>
      <c r="F273" s="36">
        <f>SUM(F261:F271)</f>
        <v>3.3379999999999996</v>
      </c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74"/>
      <c r="EY273" s="74"/>
      <c r="EZ273" s="74"/>
      <c r="FA273" s="74"/>
      <c r="FB273" s="74"/>
      <c r="FC273" s="74"/>
      <c r="FD273" s="74"/>
      <c r="FE273" s="74"/>
      <c r="FF273" s="74"/>
      <c r="FG273" s="74"/>
      <c r="FH273" s="74"/>
      <c r="FI273" s="74"/>
      <c r="FJ273" s="74"/>
      <c r="FK273" s="74"/>
      <c r="FL273" s="74"/>
      <c r="FM273" s="74"/>
      <c r="FN273" s="74"/>
      <c r="FO273" s="74"/>
      <c r="FP273" s="74"/>
      <c r="FQ273" s="74"/>
      <c r="FR273" s="74"/>
      <c r="FS273" s="74"/>
      <c r="FT273" s="74"/>
      <c r="FU273" s="74"/>
      <c r="FV273" s="74"/>
      <c r="FW273" s="74"/>
      <c r="FX273" s="74"/>
      <c r="FY273" s="74"/>
      <c r="FZ273" s="74"/>
      <c r="GA273" s="74"/>
      <c r="GB273" s="74"/>
      <c r="GC273" s="74"/>
      <c r="GD273" s="74"/>
      <c r="GE273" s="74"/>
      <c r="GF273" s="74"/>
      <c r="GG273" s="74"/>
      <c r="GH273" s="74"/>
      <c r="GI273" s="74"/>
      <c r="GJ273" s="74"/>
      <c r="GK273" s="74"/>
      <c r="GL273" s="74"/>
      <c r="GM273" s="74"/>
      <c r="GN273" s="74"/>
      <c r="GO273" s="74"/>
      <c r="GP273" s="74"/>
      <c r="GQ273" s="74"/>
      <c r="GR273" s="74"/>
      <c r="GS273" s="74"/>
      <c r="GT273" s="74"/>
      <c r="GU273" s="74"/>
      <c r="GV273" s="74"/>
      <c r="GW273" s="74"/>
      <c r="GX273" s="74"/>
      <c r="GY273" s="74"/>
      <c r="GZ273" s="74"/>
      <c r="HA273" s="74"/>
      <c r="HB273" s="74"/>
      <c r="HC273" s="74"/>
      <c r="HD273" s="74"/>
      <c r="HE273" s="74"/>
      <c r="HF273" s="74"/>
      <c r="HG273" s="74"/>
      <c r="HH273" s="74"/>
      <c r="HI273" s="74"/>
      <c r="HJ273" s="74"/>
      <c r="HK273" s="74"/>
      <c r="HL273" s="74"/>
      <c r="HM273" s="74"/>
      <c r="HN273" s="74"/>
      <c r="HO273" s="74"/>
      <c r="HP273" s="74"/>
      <c r="HQ273" s="74"/>
      <c r="HR273" s="74"/>
      <c r="HS273" s="74"/>
      <c r="HT273" s="74"/>
      <c r="HU273" s="74"/>
      <c r="HV273" s="74"/>
      <c r="HW273" s="74"/>
      <c r="HX273" s="74"/>
      <c r="HY273" s="74"/>
      <c r="HZ273" s="74"/>
      <c r="IA273" s="74"/>
      <c r="IB273" s="74"/>
      <c r="IC273" s="74"/>
      <c r="ID273" s="74"/>
      <c r="IE273" s="74"/>
      <c r="IF273" s="74"/>
      <c r="IG273" s="74"/>
      <c r="IH273" s="74"/>
      <c r="II273" s="74"/>
      <c r="IJ273" s="74"/>
      <c r="IK273" s="74"/>
      <c r="IL273" s="74"/>
      <c r="IM273" s="74"/>
      <c r="IN273" s="74"/>
      <c r="IO273" s="74"/>
      <c r="IP273" s="74"/>
      <c r="IQ273" s="74"/>
      <c r="IR273" s="74"/>
      <c r="IS273" s="74"/>
      <c r="IT273" s="74"/>
      <c r="IU273" s="74"/>
    </row>
    <row r="274" spans="1:6" ht="15.75">
      <c r="A274" s="26"/>
      <c r="B274" s="27"/>
      <c r="C274" s="38"/>
      <c r="D274" s="26"/>
      <c r="E274" s="26"/>
      <c r="F274" s="30"/>
    </row>
    <row r="275" spans="1:6" ht="15.75">
      <c r="A275" s="33" t="s">
        <v>107</v>
      </c>
      <c r="B275" s="27"/>
      <c r="C275" s="38" t="s">
        <v>218</v>
      </c>
      <c r="D275" s="26" t="s">
        <v>94</v>
      </c>
      <c r="E275" s="26" t="s">
        <v>219</v>
      </c>
      <c r="F275" s="30">
        <v>2.306</v>
      </c>
    </row>
    <row r="276" spans="1:6" ht="15.75">
      <c r="A276" s="26"/>
      <c r="B276" s="27"/>
      <c r="C276" s="38" t="s">
        <v>220</v>
      </c>
      <c r="D276" s="26"/>
      <c r="E276" s="26"/>
      <c r="F276" s="30"/>
    </row>
    <row r="277" spans="1:6" ht="15.75">
      <c r="A277" s="26"/>
      <c r="B277" s="27"/>
      <c r="C277" s="38"/>
      <c r="D277" s="26"/>
      <c r="E277" s="26"/>
      <c r="F277" s="30"/>
    </row>
    <row r="278" spans="1:6" ht="15.75">
      <c r="A278" s="26"/>
      <c r="B278" s="27"/>
      <c r="C278" s="38" t="s">
        <v>221</v>
      </c>
      <c r="D278" s="26" t="s">
        <v>1102</v>
      </c>
      <c r="E278" s="26" t="s">
        <v>92</v>
      </c>
      <c r="F278" s="30">
        <v>3.376</v>
      </c>
    </row>
    <row r="279" spans="1:6" ht="15.75">
      <c r="A279" s="26"/>
      <c r="B279" s="33"/>
      <c r="C279" s="26"/>
      <c r="D279" s="26"/>
      <c r="E279" s="26"/>
      <c r="F279" s="26"/>
    </row>
    <row r="280" spans="1:6" ht="15.75">
      <c r="A280" s="26"/>
      <c r="B280" s="27"/>
      <c r="C280" s="38" t="s">
        <v>222</v>
      </c>
      <c r="D280" s="26" t="s">
        <v>1103</v>
      </c>
      <c r="E280" s="26" t="s">
        <v>92</v>
      </c>
      <c r="F280" s="30">
        <v>3.57</v>
      </c>
    </row>
    <row r="281" spans="1:6" ht="15.75">
      <c r="A281" s="26"/>
      <c r="B281" s="27"/>
      <c r="C281" s="28"/>
      <c r="D281" s="26"/>
      <c r="E281" s="26"/>
      <c r="F281" s="30"/>
    </row>
    <row r="282" spans="1:6" ht="15.75">
      <c r="A282" s="26"/>
      <c r="B282" s="27"/>
      <c r="C282" s="38" t="s">
        <v>223</v>
      </c>
      <c r="D282" s="26" t="s">
        <v>94</v>
      </c>
      <c r="E282" s="26" t="s">
        <v>224</v>
      </c>
      <c r="F282" s="30">
        <v>2.167</v>
      </c>
    </row>
    <row r="283" spans="1:6" ht="15.75">
      <c r="A283" s="26"/>
      <c r="B283" s="27"/>
      <c r="C283" s="38"/>
      <c r="D283" s="26"/>
      <c r="E283" s="26"/>
      <c r="F283" s="30"/>
    </row>
    <row r="284" spans="1:6" ht="15.75">
      <c r="A284" s="26"/>
      <c r="B284" s="27">
        <v>2004</v>
      </c>
      <c r="C284" s="38" t="s">
        <v>225</v>
      </c>
      <c r="D284" s="26" t="s">
        <v>226</v>
      </c>
      <c r="E284" s="26" t="s">
        <v>210</v>
      </c>
      <c r="F284" s="30">
        <v>0.08</v>
      </c>
    </row>
    <row r="285" spans="1:6" ht="15.75">
      <c r="A285" s="26"/>
      <c r="B285" s="27"/>
      <c r="C285" s="38" t="s">
        <v>117</v>
      </c>
      <c r="D285" s="26"/>
      <c r="E285" s="26"/>
      <c r="F285" s="30"/>
    </row>
    <row r="286" spans="1:6" ht="15.75">
      <c r="A286" s="26"/>
      <c r="B286" s="27"/>
      <c r="C286" s="38"/>
      <c r="D286" s="26"/>
      <c r="E286" s="26"/>
      <c r="F286" s="30"/>
    </row>
    <row r="287" spans="1:6" ht="15.75">
      <c r="A287" s="26"/>
      <c r="B287" s="27">
        <v>2008</v>
      </c>
      <c r="C287" s="38" t="s">
        <v>227</v>
      </c>
      <c r="D287" s="26" t="s">
        <v>228</v>
      </c>
      <c r="E287" s="26" t="s">
        <v>229</v>
      </c>
      <c r="F287" s="30">
        <v>0.11</v>
      </c>
    </row>
    <row r="288" spans="1:6" ht="15.75">
      <c r="A288" s="26"/>
      <c r="B288" s="27"/>
      <c r="C288" s="38" t="s">
        <v>996</v>
      </c>
      <c r="D288" s="26"/>
      <c r="E288" s="26"/>
      <c r="F288" s="30"/>
    </row>
    <row r="289" spans="1:6" ht="15.75">
      <c r="A289" s="26"/>
      <c r="B289" s="27"/>
      <c r="C289" s="38"/>
      <c r="D289" s="26"/>
      <c r="E289" s="26"/>
      <c r="F289" s="30"/>
    </row>
    <row r="290" spans="1:6" ht="15.75">
      <c r="A290" s="26"/>
      <c r="B290" s="27">
        <v>2014</v>
      </c>
      <c r="C290" s="38" t="s">
        <v>145</v>
      </c>
      <c r="D290" s="26" t="s">
        <v>230</v>
      </c>
      <c r="E290" s="26" t="s">
        <v>231</v>
      </c>
      <c r="F290" s="30">
        <v>0.15</v>
      </c>
    </row>
    <row r="291" spans="1:6" ht="15.75">
      <c r="A291" s="26"/>
      <c r="B291" s="27"/>
      <c r="C291" s="38" t="s">
        <v>997</v>
      </c>
      <c r="D291" s="26"/>
      <c r="E291" s="26"/>
      <c r="F291" s="30"/>
    </row>
    <row r="292" spans="1:6" ht="15.75">
      <c r="A292" s="5"/>
      <c r="B292" s="27"/>
      <c r="C292" s="38"/>
      <c r="D292" s="26"/>
      <c r="E292" s="26"/>
      <c r="F292" s="30"/>
    </row>
    <row r="293" spans="2:6" s="95" customFormat="1" ht="16.5">
      <c r="B293" s="97">
        <v>2014</v>
      </c>
      <c r="C293" s="98" t="s">
        <v>145</v>
      </c>
      <c r="D293" s="96" t="s">
        <v>231</v>
      </c>
      <c r="E293" s="96" t="s">
        <v>232</v>
      </c>
      <c r="F293" s="99">
        <v>0.08</v>
      </c>
    </row>
    <row r="294" spans="2:6" s="95" customFormat="1" ht="16.5">
      <c r="B294" s="97"/>
      <c r="C294" s="98" t="s">
        <v>1104</v>
      </c>
      <c r="D294" s="96"/>
      <c r="E294" s="96"/>
      <c r="F294" s="99"/>
    </row>
    <row r="295" spans="2:6" s="95" customFormat="1" ht="16.5">
      <c r="B295" s="97"/>
      <c r="C295" s="98" t="s">
        <v>123</v>
      </c>
      <c r="D295" s="96"/>
      <c r="E295" s="96"/>
      <c r="F295" s="99"/>
    </row>
    <row r="296" spans="1:5" ht="15.75">
      <c r="A296" s="26"/>
      <c r="B296" s="28"/>
      <c r="C296" s="26"/>
      <c r="D296" s="26"/>
      <c r="E296" s="30"/>
    </row>
    <row r="297" spans="1:6" ht="15.75">
      <c r="A297" s="26"/>
      <c r="B297" s="27"/>
      <c r="C297" s="38"/>
      <c r="D297" s="26"/>
      <c r="E297" s="26"/>
      <c r="F297" s="30"/>
    </row>
    <row r="298" spans="1:6" ht="15.75">
      <c r="A298" s="33"/>
      <c r="B298" s="27">
        <v>2024</v>
      </c>
      <c r="C298" s="38" t="s">
        <v>233</v>
      </c>
      <c r="D298" s="26" t="s">
        <v>234</v>
      </c>
      <c r="E298" s="26" t="s">
        <v>234</v>
      </c>
      <c r="F298" s="30">
        <v>0.4</v>
      </c>
    </row>
    <row r="299" spans="1:6" ht="15.75">
      <c r="A299" s="26"/>
      <c r="B299" s="27"/>
      <c r="C299" s="38" t="s">
        <v>998</v>
      </c>
      <c r="D299" s="26"/>
      <c r="E299" s="26"/>
      <c r="F299" s="30"/>
    </row>
    <row r="300" spans="1:6" ht="15.75">
      <c r="A300" s="26"/>
      <c r="B300" s="27"/>
      <c r="C300" s="28"/>
      <c r="D300" s="26"/>
      <c r="E300" s="26"/>
      <c r="F300" s="30"/>
    </row>
    <row r="301" spans="1:6" ht="15.75">
      <c r="A301" s="26"/>
      <c r="B301" s="27">
        <v>2032</v>
      </c>
      <c r="C301" s="38" t="s">
        <v>228</v>
      </c>
      <c r="D301" s="26" t="s">
        <v>234</v>
      </c>
      <c r="E301" s="26" t="s">
        <v>227</v>
      </c>
      <c r="F301" s="30">
        <v>0.18</v>
      </c>
    </row>
    <row r="302" spans="1:6" ht="15.75">
      <c r="A302" s="26"/>
      <c r="B302" s="27"/>
      <c r="C302" s="38" t="s">
        <v>999</v>
      </c>
      <c r="D302" s="26"/>
      <c r="E302" s="26"/>
      <c r="F302" s="30"/>
    </row>
    <row r="303" spans="1:6" ht="15.75">
      <c r="A303" s="26"/>
      <c r="B303" s="27"/>
      <c r="C303" s="38"/>
      <c r="D303" s="26"/>
      <c r="E303" s="26"/>
      <c r="F303" s="30"/>
    </row>
    <row r="304" spans="1:6" ht="15.75">
      <c r="A304" s="26"/>
      <c r="B304" s="27">
        <v>2040</v>
      </c>
      <c r="C304" s="38" t="s">
        <v>159</v>
      </c>
      <c r="D304" s="26" t="s">
        <v>232</v>
      </c>
      <c r="E304" s="26" t="s">
        <v>233</v>
      </c>
      <c r="F304" s="30">
        <v>0.09</v>
      </c>
    </row>
    <row r="305" spans="1:6" ht="15.75">
      <c r="A305" s="26"/>
      <c r="B305" s="27"/>
      <c r="C305" s="38" t="s">
        <v>1000</v>
      </c>
      <c r="D305" s="26"/>
      <c r="E305" s="26"/>
      <c r="F305" s="30"/>
    </row>
    <row r="306" spans="1:6" ht="15.75">
      <c r="A306" s="26"/>
      <c r="B306" s="27"/>
      <c r="C306" s="28"/>
      <c r="D306" s="26"/>
      <c r="E306" s="26"/>
      <c r="F306" s="30"/>
    </row>
    <row r="307" spans="1:6" ht="15.75">
      <c r="A307" s="26"/>
      <c r="B307" s="27">
        <v>2046</v>
      </c>
      <c r="C307" s="38" t="s">
        <v>235</v>
      </c>
      <c r="D307" s="26" t="s">
        <v>233</v>
      </c>
      <c r="E307" s="26" t="s">
        <v>234</v>
      </c>
      <c r="F307" s="30">
        <v>0.07</v>
      </c>
    </row>
    <row r="308" spans="1:6" ht="15.75">
      <c r="A308" s="26"/>
      <c r="B308" s="27"/>
      <c r="C308" s="38" t="s">
        <v>1001</v>
      </c>
      <c r="D308" s="26"/>
      <c r="E308" s="26"/>
      <c r="F308" s="30"/>
    </row>
    <row r="309" spans="1:6" ht="15.75">
      <c r="A309" s="26"/>
      <c r="B309" s="27"/>
      <c r="C309" s="28"/>
      <c r="D309" s="26"/>
      <c r="E309" s="26"/>
      <c r="F309" s="30"/>
    </row>
    <row r="310" spans="1:255" ht="15.75">
      <c r="A310" s="50"/>
      <c r="B310" s="72"/>
      <c r="C310" s="75"/>
      <c r="D310" s="50"/>
      <c r="E310" s="35" t="s">
        <v>124</v>
      </c>
      <c r="F310" s="36">
        <f>SUM(F275:F307)</f>
        <v>12.579</v>
      </c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  <c r="FS310" s="74"/>
      <c r="FT310" s="74"/>
      <c r="FU310" s="74"/>
      <c r="FV310" s="74"/>
      <c r="FW310" s="74"/>
      <c r="FX310" s="74"/>
      <c r="FY310" s="74"/>
      <c r="FZ310" s="74"/>
      <c r="GA310" s="74"/>
      <c r="GB310" s="74"/>
      <c r="GC310" s="74"/>
      <c r="GD310" s="74"/>
      <c r="GE310" s="74"/>
      <c r="GF310" s="74"/>
      <c r="GG310" s="74"/>
      <c r="GH310" s="74"/>
      <c r="GI310" s="74"/>
      <c r="GJ310" s="74"/>
      <c r="GK310" s="74"/>
      <c r="GL310" s="74"/>
      <c r="GM310" s="74"/>
      <c r="GN310" s="74"/>
      <c r="GO310" s="74"/>
      <c r="GP310" s="74"/>
      <c r="GQ310" s="74"/>
      <c r="GR310" s="74"/>
      <c r="GS310" s="74"/>
      <c r="GT310" s="74"/>
      <c r="GU310" s="74"/>
      <c r="GV310" s="74"/>
      <c r="GW310" s="74"/>
      <c r="GX310" s="74"/>
      <c r="GY310" s="74"/>
      <c r="GZ310" s="74"/>
      <c r="HA310" s="74"/>
      <c r="HB310" s="74"/>
      <c r="HC310" s="74"/>
      <c r="HD310" s="74"/>
      <c r="HE310" s="74"/>
      <c r="HF310" s="74"/>
      <c r="HG310" s="74"/>
      <c r="HH310" s="74"/>
      <c r="HI310" s="74"/>
      <c r="HJ310" s="74"/>
      <c r="HK310" s="74"/>
      <c r="HL310" s="74"/>
      <c r="HM310" s="74"/>
      <c r="HN310" s="74"/>
      <c r="HO310" s="74"/>
      <c r="HP310" s="74"/>
      <c r="HQ310" s="74"/>
      <c r="HR310" s="74"/>
      <c r="HS310" s="74"/>
      <c r="HT310" s="74"/>
      <c r="HU310" s="74"/>
      <c r="HV310" s="74"/>
      <c r="HW310" s="74"/>
      <c r="HX310" s="74"/>
      <c r="HY310" s="74"/>
      <c r="HZ310" s="74"/>
      <c r="IA310" s="74"/>
      <c r="IB310" s="74"/>
      <c r="IC310" s="74"/>
      <c r="ID310" s="74"/>
      <c r="IE310" s="74"/>
      <c r="IF310" s="74"/>
      <c r="IG310" s="74"/>
      <c r="IH310" s="74"/>
      <c r="II310" s="74"/>
      <c r="IJ310" s="74"/>
      <c r="IK310" s="74"/>
      <c r="IL310" s="74"/>
      <c r="IM310" s="74"/>
      <c r="IN310" s="74"/>
      <c r="IO310" s="74"/>
      <c r="IP310" s="74"/>
      <c r="IQ310" s="74"/>
      <c r="IR310" s="74"/>
      <c r="IS310" s="74"/>
      <c r="IT310" s="74"/>
      <c r="IU310" s="74"/>
    </row>
    <row r="311" spans="1:6" ht="15.75">
      <c r="A311" s="26"/>
      <c r="B311" s="27"/>
      <c r="C311" s="28"/>
      <c r="D311" s="26"/>
      <c r="E311" s="26"/>
      <c r="F311" s="30"/>
    </row>
    <row r="312" spans="1:6" ht="15.75">
      <c r="A312" s="33" t="s">
        <v>236</v>
      </c>
      <c r="B312" s="27">
        <v>2002</v>
      </c>
      <c r="C312" s="38" t="s">
        <v>1067</v>
      </c>
      <c r="D312" s="26" t="s">
        <v>237</v>
      </c>
      <c r="E312" s="26" t="s">
        <v>230</v>
      </c>
      <c r="F312" s="30">
        <v>0.3</v>
      </c>
    </row>
    <row r="313" spans="1:6" ht="15.75">
      <c r="A313" s="26"/>
      <c r="B313" s="27"/>
      <c r="C313" s="38" t="s">
        <v>1002</v>
      </c>
      <c r="D313" s="26"/>
      <c r="E313" s="26"/>
      <c r="F313" s="30"/>
    </row>
    <row r="314" spans="1:6" ht="15.75">
      <c r="A314" s="26"/>
      <c r="B314" s="27"/>
      <c r="C314" s="28"/>
      <c r="D314" s="26"/>
      <c r="E314" s="26"/>
      <c r="F314" s="30"/>
    </row>
    <row r="315" spans="1:6" ht="15.75">
      <c r="A315" s="26"/>
      <c r="B315" s="27">
        <v>2006</v>
      </c>
      <c r="C315" s="38" t="s">
        <v>238</v>
      </c>
      <c r="D315" s="26" t="s">
        <v>239</v>
      </c>
      <c r="E315" s="26" t="s">
        <v>229</v>
      </c>
      <c r="F315" s="30">
        <v>0.75</v>
      </c>
    </row>
    <row r="316" spans="1:6" ht="15.75">
      <c r="A316" s="26"/>
      <c r="B316" s="27"/>
      <c r="C316" s="38" t="s">
        <v>1003</v>
      </c>
      <c r="D316" s="26"/>
      <c r="E316" s="26"/>
      <c r="F316" s="30"/>
    </row>
    <row r="317" spans="1:6" ht="15.75">
      <c r="A317" s="26"/>
      <c r="B317" s="33"/>
      <c r="C317" s="26"/>
      <c r="D317" s="26"/>
      <c r="E317" s="26"/>
      <c r="F317" s="26"/>
    </row>
    <row r="318" spans="1:6" ht="15.75">
      <c r="A318" s="26"/>
      <c r="B318" s="27">
        <v>2010</v>
      </c>
      <c r="C318" s="38" t="s">
        <v>240</v>
      </c>
      <c r="D318" s="26" t="s">
        <v>241</v>
      </c>
      <c r="E318" s="26" t="s">
        <v>242</v>
      </c>
      <c r="F318" s="30">
        <v>0.42</v>
      </c>
    </row>
    <row r="319" spans="1:6" ht="15.75">
      <c r="A319" s="26"/>
      <c r="B319" s="27"/>
      <c r="C319" s="38" t="s">
        <v>1004</v>
      </c>
      <c r="D319" s="26"/>
      <c r="E319" s="26"/>
      <c r="F319" s="30"/>
    </row>
    <row r="320" spans="1:6" ht="15.75">
      <c r="A320" s="26"/>
      <c r="B320" s="27"/>
      <c r="C320" s="28"/>
      <c r="D320" s="26"/>
      <c r="E320" s="26"/>
      <c r="F320" s="30"/>
    </row>
    <row r="321" spans="1:6" ht="15.75">
      <c r="A321" s="26"/>
      <c r="B321" s="27">
        <v>2012</v>
      </c>
      <c r="C321" s="28" t="s">
        <v>232</v>
      </c>
      <c r="D321" s="26" t="s">
        <v>159</v>
      </c>
      <c r="E321" s="26" t="s">
        <v>243</v>
      </c>
      <c r="F321" s="30">
        <v>0.24</v>
      </c>
    </row>
    <row r="322" spans="1:6" ht="15.75">
      <c r="A322" s="26"/>
      <c r="B322" s="27"/>
      <c r="C322" s="28" t="s">
        <v>1005</v>
      </c>
      <c r="D322" s="26"/>
      <c r="E322" s="26"/>
      <c r="F322" s="30"/>
    </row>
    <row r="323" spans="1:6" ht="15.75">
      <c r="A323" s="26"/>
      <c r="B323" s="27"/>
      <c r="C323" s="28"/>
      <c r="D323" s="26"/>
      <c r="E323" s="26"/>
      <c r="F323" s="30"/>
    </row>
    <row r="324" spans="1:6" ht="15.75">
      <c r="A324" s="26"/>
      <c r="B324" s="27">
        <v>2012</v>
      </c>
      <c r="C324" s="38" t="s">
        <v>232</v>
      </c>
      <c r="D324" s="26" t="s">
        <v>244</v>
      </c>
      <c r="E324" s="26" t="s">
        <v>245</v>
      </c>
      <c r="F324" s="30">
        <v>0.04</v>
      </c>
    </row>
    <row r="325" spans="1:6" ht="15.75">
      <c r="A325" s="26"/>
      <c r="B325" s="27"/>
      <c r="C325" s="38" t="s">
        <v>1005</v>
      </c>
      <c r="D325" s="26"/>
      <c r="E325" s="26"/>
      <c r="F325" s="30"/>
    </row>
    <row r="326" spans="1:6" ht="15.75">
      <c r="A326" s="26"/>
      <c r="B326" s="27">
        <v>2016</v>
      </c>
      <c r="C326" s="38" t="s">
        <v>237</v>
      </c>
      <c r="D326" s="26" t="s">
        <v>246</v>
      </c>
      <c r="E326" s="26" t="s">
        <v>995</v>
      </c>
      <c r="F326" s="30">
        <v>0.07</v>
      </c>
    </row>
    <row r="327" spans="1:6" ht="15.75">
      <c r="A327" s="26"/>
      <c r="B327" s="27"/>
      <c r="C327" s="38" t="s">
        <v>1006</v>
      </c>
      <c r="D327" s="26"/>
      <c r="E327" s="26"/>
      <c r="F327" s="30"/>
    </row>
    <row r="328" spans="1:6" ht="15.75">
      <c r="A328" s="26"/>
      <c r="B328" s="27"/>
      <c r="C328" s="28"/>
      <c r="D328" s="26"/>
      <c r="E328" s="26"/>
      <c r="F328" s="30"/>
    </row>
    <row r="329" spans="1:6" ht="15.75">
      <c r="A329" s="26"/>
      <c r="B329" s="27">
        <v>2018</v>
      </c>
      <c r="C329" s="38" t="s">
        <v>247</v>
      </c>
      <c r="D329" s="26" t="s">
        <v>230</v>
      </c>
      <c r="E329" s="26" t="s">
        <v>242</v>
      </c>
      <c r="F329" s="30">
        <v>0.56</v>
      </c>
    </row>
    <row r="330" spans="1:6" ht="15.75">
      <c r="A330" s="26"/>
      <c r="B330" s="27"/>
      <c r="C330" s="38" t="s">
        <v>1007</v>
      </c>
      <c r="D330" s="26"/>
      <c r="E330" s="26"/>
      <c r="F330" s="30"/>
    </row>
    <row r="331" spans="1:6" ht="15.75">
      <c r="A331" s="26"/>
      <c r="B331" s="27"/>
      <c r="C331" s="28"/>
      <c r="D331" s="26"/>
      <c r="E331" s="26"/>
      <c r="F331" s="30"/>
    </row>
    <row r="332" spans="1:6" ht="15.75">
      <c r="A332" s="26"/>
      <c r="B332" s="27">
        <v>2020</v>
      </c>
      <c r="C332" s="38" t="s">
        <v>248</v>
      </c>
      <c r="D332" s="26" t="s">
        <v>249</v>
      </c>
      <c r="E332" s="26" t="s">
        <v>230</v>
      </c>
      <c r="F332" s="30">
        <v>0.5</v>
      </c>
    </row>
    <row r="333" spans="1:6" ht="15.75">
      <c r="A333" s="26"/>
      <c r="B333" s="27"/>
      <c r="C333" s="38" t="s">
        <v>1008</v>
      </c>
      <c r="D333" s="26"/>
      <c r="E333" s="26"/>
      <c r="F333" s="30"/>
    </row>
    <row r="334" spans="1:6" ht="15.75">
      <c r="A334" s="26"/>
      <c r="B334" s="27"/>
      <c r="C334" s="28"/>
      <c r="D334" s="26"/>
      <c r="E334" s="26"/>
      <c r="F334" s="30"/>
    </row>
    <row r="335" spans="1:6" ht="15.75">
      <c r="A335" s="26"/>
      <c r="B335" s="27">
        <v>2022</v>
      </c>
      <c r="C335" s="38" t="s">
        <v>250</v>
      </c>
      <c r="D335" s="26" t="s">
        <v>145</v>
      </c>
      <c r="E335" s="26" t="s">
        <v>215</v>
      </c>
      <c r="F335" s="30">
        <v>0.2</v>
      </c>
    </row>
    <row r="336" spans="1:6" ht="15.75">
      <c r="A336" s="26"/>
      <c r="B336" s="27"/>
      <c r="C336" s="38" t="s">
        <v>1009</v>
      </c>
      <c r="D336" s="26"/>
      <c r="E336" s="26"/>
      <c r="F336" s="30"/>
    </row>
    <row r="337" spans="1:6" ht="15.75">
      <c r="A337" s="26"/>
      <c r="B337" s="27"/>
      <c r="C337" s="28"/>
      <c r="D337" s="26"/>
      <c r="E337" s="26"/>
      <c r="F337" s="30"/>
    </row>
    <row r="338" spans="1:6" ht="15.75">
      <c r="A338" s="26"/>
      <c r="B338" s="27">
        <v>2026</v>
      </c>
      <c r="C338" s="38" t="s">
        <v>251</v>
      </c>
      <c r="D338" s="26" t="s">
        <v>95</v>
      </c>
      <c r="E338" s="26" t="s">
        <v>239</v>
      </c>
      <c r="F338" s="30">
        <v>0.4</v>
      </c>
    </row>
    <row r="339" spans="1:6" ht="15.75">
      <c r="A339" s="26"/>
      <c r="B339" s="27"/>
      <c r="C339" s="38" t="s">
        <v>1010</v>
      </c>
      <c r="D339" s="26"/>
      <c r="E339" s="26"/>
      <c r="F339" s="30"/>
    </row>
    <row r="340" spans="1:6" ht="15.75">
      <c r="A340" s="26"/>
      <c r="B340" s="27"/>
      <c r="C340" s="28"/>
      <c r="D340" s="26"/>
      <c r="E340" s="26"/>
      <c r="F340" s="30"/>
    </row>
    <row r="341" spans="1:6" ht="15.75">
      <c r="A341" s="26"/>
      <c r="B341" s="27">
        <v>2028</v>
      </c>
      <c r="C341" s="38" t="s">
        <v>252</v>
      </c>
      <c r="D341" s="26" t="s">
        <v>249</v>
      </c>
      <c r="E341" s="26" t="s">
        <v>239</v>
      </c>
      <c r="F341" s="30">
        <v>0.48</v>
      </c>
    </row>
    <row r="342" spans="1:6" ht="15.75">
      <c r="A342" s="26"/>
      <c r="B342" s="27"/>
      <c r="C342" s="38" t="s">
        <v>1011</v>
      </c>
      <c r="D342" s="26"/>
      <c r="E342" s="26"/>
      <c r="F342" s="30"/>
    </row>
    <row r="343" spans="1:6" ht="15.75">
      <c r="A343" s="26"/>
      <c r="B343" s="27"/>
      <c r="C343" s="28"/>
      <c r="D343" s="26"/>
      <c r="E343" s="26"/>
      <c r="F343" s="30"/>
    </row>
    <row r="344" spans="1:6" ht="15.75">
      <c r="A344" s="33" t="s">
        <v>236</v>
      </c>
      <c r="B344" s="27">
        <v>2030</v>
      </c>
      <c r="C344" s="38" t="s">
        <v>249</v>
      </c>
      <c r="D344" s="26" t="s">
        <v>252</v>
      </c>
      <c r="E344" s="26" t="s">
        <v>230</v>
      </c>
      <c r="F344" s="30">
        <v>1.11</v>
      </c>
    </row>
    <row r="345" spans="1:6" ht="15.75">
      <c r="A345" s="26"/>
      <c r="B345" s="27"/>
      <c r="C345" s="38" t="s">
        <v>1012</v>
      </c>
      <c r="D345" s="26"/>
      <c r="E345" s="26"/>
      <c r="F345" s="30"/>
    </row>
    <row r="346" spans="1:6" ht="15.75">
      <c r="A346" s="26"/>
      <c r="B346" s="27"/>
      <c r="C346" s="28"/>
      <c r="D346" s="26"/>
      <c r="E346" s="26"/>
      <c r="F346" s="30"/>
    </row>
    <row r="347" spans="1:6" ht="15.75">
      <c r="A347" s="26"/>
      <c r="B347" s="27">
        <v>2034</v>
      </c>
      <c r="C347" s="38" t="s">
        <v>253</v>
      </c>
      <c r="D347" s="26" t="s">
        <v>230</v>
      </c>
      <c r="E347" s="26" t="s">
        <v>242</v>
      </c>
      <c r="F347" s="30">
        <v>0.38</v>
      </c>
    </row>
    <row r="348" spans="1:6" ht="15.75">
      <c r="A348" s="26"/>
      <c r="B348" s="27"/>
      <c r="C348" s="38" t="s">
        <v>1013</v>
      </c>
      <c r="D348" s="26"/>
      <c r="E348" s="26"/>
      <c r="F348" s="30"/>
    </row>
    <row r="349" spans="1:6" ht="15.75">
      <c r="A349" s="26"/>
      <c r="B349" s="27"/>
      <c r="C349" s="28"/>
      <c r="D349" s="26"/>
      <c r="E349" s="26"/>
      <c r="F349" s="30"/>
    </row>
    <row r="350" spans="1:6" s="74" customFormat="1" ht="15.75">
      <c r="A350" s="50" t="s">
        <v>1062</v>
      </c>
      <c r="B350" s="72">
        <v>2036</v>
      </c>
      <c r="C350" s="73" t="s">
        <v>254</v>
      </c>
      <c r="D350" s="50" t="s">
        <v>255</v>
      </c>
      <c r="E350" s="50" t="s">
        <v>221</v>
      </c>
      <c r="F350" s="36">
        <v>-0.17</v>
      </c>
    </row>
    <row r="351" spans="1:6" s="74" customFormat="1" ht="15.75">
      <c r="A351" s="50" t="s">
        <v>1063</v>
      </c>
      <c r="B351" s="72"/>
      <c r="C351" s="73" t="s">
        <v>1014</v>
      </c>
      <c r="D351" s="50"/>
      <c r="E351" s="50"/>
      <c r="F351" s="36"/>
    </row>
    <row r="352" spans="1:6" ht="15.75">
      <c r="A352" s="124" t="s">
        <v>1064</v>
      </c>
      <c r="B352" s="27"/>
      <c r="C352" s="38"/>
      <c r="D352" s="26"/>
      <c r="E352" s="26"/>
      <c r="F352" s="30"/>
    </row>
    <row r="353" spans="1:6" ht="15.75">
      <c r="A353" s="124"/>
      <c r="B353" s="27">
        <v>2038</v>
      </c>
      <c r="C353" s="38" t="s">
        <v>256</v>
      </c>
      <c r="D353" s="26" t="s">
        <v>230</v>
      </c>
      <c r="E353" s="26" t="s">
        <v>242</v>
      </c>
      <c r="F353" s="30">
        <v>0.32</v>
      </c>
    </row>
    <row r="354" spans="1:6" ht="15.75">
      <c r="A354" s="124" t="s">
        <v>1065</v>
      </c>
      <c r="B354" s="27"/>
      <c r="C354" s="38" t="s">
        <v>1015</v>
      </c>
      <c r="D354" s="26"/>
      <c r="E354" s="26"/>
      <c r="F354" s="30"/>
    </row>
    <row r="355" spans="1:6" ht="15.75">
      <c r="A355" s="125"/>
      <c r="B355" s="27"/>
      <c r="C355" s="38"/>
      <c r="D355" s="26"/>
      <c r="E355" s="26"/>
      <c r="F355" s="30"/>
    </row>
    <row r="356" spans="1:6" ht="15.75">
      <c r="A356" s="26"/>
      <c r="B356" s="27">
        <v>2042</v>
      </c>
      <c r="C356" s="38" t="s">
        <v>242</v>
      </c>
      <c r="D356" s="26" t="s">
        <v>247</v>
      </c>
      <c r="E356" s="26" t="s">
        <v>230</v>
      </c>
      <c r="F356" s="30">
        <v>0.93</v>
      </c>
    </row>
    <row r="357" spans="1:6" ht="15.75">
      <c r="A357" s="26"/>
      <c r="B357" s="27"/>
      <c r="C357" s="38" t="s">
        <v>1016</v>
      </c>
      <c r="D357" s="26"/>
      <c r="E357" s="26"/>
      <c r="F357" s="30"/>
    </row>
    <row r="358" spans="1:6" ht="15.75">
      <c r="A358" s="26"/>
      <c r="B358" s="27"/>
      <c r="C358" s="38"/>
      <c r="D358" s="26"/>
      <c r="E358" s="26"/>
      <c r="F358" s="30"/>
    </row>
    <row r="359" spans="1:6" ht="15.75">
      <c r="A359" s="26"/>
      <c r="B359" s="27">
        <v>2044</v>
      </c>
      <c r="C359" s="38" t="s">
        <v>163</v>
      </c>
      <c r="D359" s="26" t="s">
        <v>232</v>
      </c>
      <c r="E359" s="26" t="s">
        <v>239</v>
      </c>
      <c r="F359" s="30">
        <v>0.18</v>
      </c>
    </row>
    <row r="360" spans="1:6" ht="15.75">
      <c r="A360" s="26"/>
      <c r="B360" s="27"/>
      <c r="C360" s="38" t="s">
        <v>1017</v>
      </c>
      <c r="D360" s="26"/>
      <c r="E360" s="26"/>
      <c r="F360" s="30"/>
    </row>
    <row r="361" spans="1:6" ht="15.75">
      <c r="A361" s="26"/>
      <c r="B361" s="27"/>
      <c r="C361" s="28"/>
      <c r="D361" s="26"/>
      <c r="E361" s="26"/>
      <c r="F361" s="30"/>
    </row>
    <row r="362" spans="1:6" ht="15.75">
      <c r="A362" s="26"/>
      <c r="B362" s="27"/>
      <c r="C362" s="28"/>
      <c r="D362" s="26"/>
      <c r="E362" s="26"/>
      <c r="F362" s="30"/>
    </row>
    <row r="363" spans="1:6" ht="15.75">
      <c r="A363" s="26"/>
      <c r="B363" s="27"/>
      <c r="C363" s="28"/>
      <c r="D363" s="26"/>
      <c r="E363" s="26"/>
      <c r="F363" s="30"/>
    </row>
    <row r="364" spans="1:6" ht="15.75">
      <c r="A364" s="26"/>
      <c r="B364" s="27">
        <v>2048</v>
      </c>
      <c r="C364" s="38" t="s">
        <v>257</v>
      </c>
      <c r="D364" s="26" t="s">
        <v>239</v>
      </c>
      <c r="E364" s="26" t="s">
        <v>232</v>
      </c>
      <c r="F364" s="30">
        <v>1.09</v>
      </c>
    </row>
    <row r="365" spans="1:6" ht="15.75">
      <c r="A365" s="26"/>
      <c r="B365" s="27"/>
      <c r="C365" s="38" t="s">
        <v>1018</v>
      </c>
      <c r="D365" s="26"/>
      <c r="E365" s="26"/>
      <c r="F365" s="30"/>
    </row>
    <row r="366" spans="1:6" ht="15.75">
      <c r="A366" s="26"/>
      <c r="B366" s="27"/>
      <c r="C366" s="38"/>
      <c r="D366" s="26"/>
      <c r="E366" s="26"/>
      <c r="F366" s="30"/>
    </row>
    <row r="367" spans="1:255" ht="15.75">
      <c r="A367" s="50"/>
      <c r="B367" s="72"/>
      <c r="C367" s="76"/>
      <c r="D367" s="50"/>
      <c r="E367" s="35" t="s">
        <v>169</v>
      </c>
      <c r="F367" s="36">
        <f>SUM(F312:F364)</f>
        <v>7.8</v>
      </c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  <c r="CB367" s="74"/>
      <c r="CC367" s="74"/>
      <c r="CD367" s="74"/>
      <c r="CE367" s="74"/>
      <c r="CF367" s="74"/>
      <c r="CG367" s="74"/>
      <c r="CH367" s="74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  <c r="DD367" s="74"/>
      <c r="DE367" s="74"/>
      <c r="DF367" s="74"/>
      <c r="DG367" s="74"/>
      <c r="DH367" s="74"/>
      <c r="DI367" s="74"/>
      <c r="DJ367" s="74"/>
      <c r="DK367" s="74"/>
      <c r="DL367" s="74"/>
      <c r="DM367" s="74"/>
      <c r="DN367" s="74"/>
      <c r="DO367" s="74"/>
      <c r="DP367" s="74"/>
      <c r="DQ367" s="74"/>
      <c r="DR367" s="74"/>
      <c r="DS367" s="74"/>
      <c r="DT367" s="74"/>
      <c r="DU367" s="74"/>
      <c r="DV367" s="74"/>
      <c r="DW367" s="74"/>
      <c r="DX367" s="74"/>
      <c r="DY367" s="74"/>
      <c r="DZ367" s="74"/>
      <c r="EA367" s="74"/>
      <c r="EB367" s="74"/>
      <c r="EC367" s="74"/>
      <c r="ED367" s="74"/>
      <c r="EE367" s="74"/>
      <c r="EF367" s="74"/>
      <c r="EG367" s="74"/>
      <c r="EH367" s="74"/>
      <c r="EI367" s="74"/>
      <c r="EJ367" s="74"/>
      <c r="EK367" s="74"/>
      <c r="EL367" s="74"/>
      <c r="EM367" s="74"/>
      <c r="EN367" s="74"/>
      <c r="EO367" s="74"/>
      <c r="EP367" s="74"/>
      <c r="EQ367" s="74"/>
      <c r="ER367" s="74"/>
      <c r="ES367" s="74"/>
      <c r="ET367" s="74"/>
      <c r="EU367" s="74"/>
      <c r="EV367" s="74"/>
      <c r="EW367" s="74"/>
      <c r="EX367" s="74"/>
      <c r="EY367" s="74"/>
      <c r="EZ367" s="74"/>
      <c r="FA367" s="74"/>
      <c r="FB367" s="74"/>
      <c r="FC367" s="74"/>
      <c r="FD367" s="74"/>
      <c r="FE367" s="74"/>
      <c r="FF367" s="74"/>
      <c r="FG367" s="74"/>
      <c r="FH367" s="74"/>
      <c r="FI367" s="74"/>
      <c r="FJ367" s="74"/>
      <c r="FK367" s="74"/>
      <c r="FL367" s="74"/>
      <c r="FM367" s="74"/>
      <c r="FN367" s="74"/>
      <c r="FO367" s="74"/>
      <c r="FP367" s="74"/>
      <c r="FQ367" s="74"/>
      <c r="FR367" s="74"/>
      <c r="FS367" s="74"/>
      <c r="FT367" s="74"/>
      <c r="FU367" s="74"/>
      <c r="FV367" s="74"/>
      <c r="FW367" s="74"/>
      <c r="FX367" s="74"/>
      <c r="FY367" s="74"/>
      <c r="FZ367" s="74"/>
      <c r="GA367" s="74"/>
      <c r="GB367" s="74"/>
      <c r="GC367" s="74"/>
      <c r="GD367" s="74"/>
      <c r="GE367" s="74"/>
      <c r="GF367" s="74"/>
      <c r="GG367" s="74"/>
      <c r="GH367" s="74"/>
      <c r="GI367" s="74"/>
      <c r="GJ367" s="74"/>
      <c r="GK367" s="74"/>
      <c r="GL367" s="74"/>
      <c r="GM367" s="74"/>
      <c r="GN367" s="74"/>
      <c r="GO367" s="74"/>
      <c r="GP367" s="74"/>
      <c r="GQ367" s="74"/>
      <c r="GR367" s="74"/>
      <c r="GS367" s="74"/>
      <c r="GT367" s="74"/>
      <c r="GU367" s="74"/>
      <c r="GV367" s="74"/>
      <c r="GW367" s="74"/>
      <c r="GX367" s="74"/>
      <c r="GY367" s="74"/>
      <c r="GZ367" s="74"/>
      <c r="HA367" s="74"/>
      <c r="HB367" s="74"/>
      <c r="HC367" s="74"/>
      <c r="HD367" s="74"/>
      <c r="HE367" s="74"/>
      <c r="HF367" s="74"/>
      <c r="HG367" s="74"/>
      <c r="HH367" s="74"/>
      <c r="HI367" s="74"/>
      <c r="HJ367" s="74"/>
      <c r="HK367" s="74"/>
      <c r="HL367" s="74"/>
      <c r="HM367" s="74"/>
      <c r="HN367" s="74"/>
      <c r="HO367" s="74"/>
      <c r="HP367" s="74"/>
      <c r="HQ367" s="74"/>
      <c r="HR367" s="74"/>
      <c r="HS367" s="74"/>
      <c r="HT367" s="74"/>
      <c r="HU367" s="74"/>
      <c r="HV367" s="74"/>
      <c r="HW367" s="74"/>
      <c r="HX367" s="74"/>
      <c r="HY367" s="74"/>
      <c r="HZ367" s="74"/>
      <c r="IA367" s="74"/>
      <c r="IB367" s="74"/>
      <c r="IC367" s="74"/>
      <c r="ID367" s="74"/>
      <c r="IE367" s="74"/>
      <c r="IF367" s="74"/>
      <c r="IG367" s="74"/>
      <c r="IH367" s="74"/>
      <c r="II367" s="74"/>
      <c r="IJ367" s="74"/>
      <c r="IK367" s="74"/>
      <c r="IL367" s="74"/>
      <c r="IM367" s="74"/>
      <c r="IN367" s="74"/>
      <c r="IO367" s="74"/>
      <c r="IP367" s="74"/>
      <c r="IQ367" s="74"/>
      <c r="IR367" s="74"/>
      <c r="IS367" s="74"/>
      <c r="IT367" s="74"/>
      <c r="IU367" s="74"/>
    </row>
    <row r="368" spans="1:6" ht="15.75">
      <c r="A368" s="26"/>
      <c r="B368" s="27"/>
      <c r="C368" s="37"/>
      <c r="D368" s="26"/>
      <c r="E368" s="26"/>
      <c r="F368" s="30"/>
    </row>
    <row r="369" spans="1:6" ht="15.75">
      <c r="A369" s="26"/>
      <c r="B369" s="27"/>
      <c r="C369" s="37"/>
      <c r="D369" s="26"/>
      <c r="E369" s="26"/>
      <c r="F369" s="30"/>
    </row>
    <row r="370" spans="1:6" ht="15.75">
      <c r="A370" s="39"/>
      <c r="B370" s="40"/>
      <c r="C370" s="47"/>
      <c r="D370" s="29" t="s">
        <v>258</v>
      </c>
      <c r="E370" s="48" t="s">
        <v>192</v>
      </c>
      <c r="F370" s="49">
        <f>F259</f>
        <v>6.085</v>
      </c>
    </row>
    <row r="371" spans="1:6" ht="15.75">
      <c r="A371" s="26"/>
      <c r="B371" s="27"/>
      <c r="C371" s="26"/>
      <c r="D371" s="26"/>
      <c r="E371" s="35" t="s">
        <v>193</v>
      </c>
      <c r="F371" s="36">
        <v>0</v>
      </c>
    </row>
    <row r="372" spans="1:6" ht="15.75">
      <c r="A372" s="26"/>
      <c r="B372" s="27"/>
      <c r="C372" s="37"/>
      <c r="D372" s="26"/>
      <c r="E372" s="35" t="s">
        <v>194</v>
      </c>
      <c r="F372" s="36">
        <f>F273</f>
        <v>3.3379999999999996</v>
      </c>
    </row>
    <row r="373" spans="1:6" ht="15.75">
      <c r="A373" s="26"/>
      <c r="B373" s="27"/>
      <c r="C373" s="37"/>
      <c r="D373" s="26"/>
      <c r="E373" s="35" t="s">
        <v>195</v>
      </c>
      <c r="F373" s="36">
        <f>F310</f>
        <v>12.579</v>
      </c>
    </row>
    <row r="374" spans="1:6" ht="15.75">
      <c r="A374" s="26"/>
      <c r="B374" s="27"/>
      <c r="C374" s="37"/>
      <c r="D374" s="26"/>
      <c r="E374" s="35" t="s">
        <v>196</v>
      </c>
      <c r="F374" s="36">
        <f>F367</f>
        <v>7.8</v>
      </c>
    </row>
    <row r="375" spans="1:6" ht="15.75">
      <c r="A375" s="26"/>
      <c r="B375" s="27"/>
      <c r="C375" s="26"/>
      <c r="D375" s="26"/>
      <c r="E375" s="35" t="s">
        <v>197</v>
      </c>
      <c r="F375" s="36">
        <f>SUM(F370:F374)</f>
        <v>29.802000000000003</v>
      </c>
    </row>
    <row r="376" spans="1:6" ht="15.75">
      <c r="A376" s="26"/>
      <c r="B376" s="27"/>
      <c r="C376" s="37"/>
      <c r="D376" s="26"/>
      <c r="E376" s="35" t="s">
        <v>198</v>
      </c>
      <c r="F376" s="36">
        <v>36.73</v>
      </c>
    </row>
    <row r="377" spans="1:6" ht="15.75">
      <c r="A377" s="26"/>
      <c r="B377" s="27"/>
      <c r="C377" s="37"/>
      <c r="D377" s="26"/>
      <c r="E377" s="50"/>
      <c r="F377" s="36"/>
    </row>
    <row r="378" spans="1:6" ht="15.75">
      <c r="A378" s="26"/>
      <c r="B378" s="27"/>
      <c r="C378" s="37"/>
      <c r="D378" s="26"/>
      <c r="E378" s="35" t="s">
        <v>199</v>
      </c>
      <c r="F378" s="36">
        <f>F375+F376</f>
        <v>66.532</v>
      </c>
    </row>
    <row r="379" spans="1:6" ht="15.75">
      <c r="A379" s="44"/>
      <c r="B379" s="45"/>
      <c r="C379" s="51"/>
      <c r="D379" s="44"/>
      <c r="E379" s="52" t="s">
        <v>200</v>
      </c>
      <c r="F379" s="53">
        <f>(F375/F378)*100</f>
        <v>44.79348283532737</v>
      </c>
    </row>
    <row r="380" spans="1:6" ht="16.5" thickBot="1">
      <c r="A380" s="54"/>
      <c r="B380" s="55"/>
      <c r="C380" s="56"/>
      <c r="D380" s="57"/>
      <c r="E380" s="58"/>
      <c r="F380" s="59"/>
    </row>
    <row r="381" spans="1:6" ht="16.5" thickBot="1">
      <c r="A381" s="60"/>
      <c r="B381" s="61"/>
      <c r="C381" s="62"/>
      <c r="D381" s="17" t="s">
        <v>367</v>
      </c>
      <c r="E381" s="63"/>
      <c r="F381" s="64"/>
    </row>
    <row r="382" spans="1:6" ht="15.75">
      <c r="A382" s="65"/>
      <c r="B382" s="66"/>
      <c r="C382" s="67"/>
      <c r="D382" s="10"/>
      <c r="E382" s="68"/>
      <c r="F382" s="69"/>
    </row>
    <row r="383" spans="1:6" ht="15.75">
      <c r="A383" s="23" t="s">
        <v>84</v>
      </c>
      <c r="B383" s="24"/>
      <c r="C383" s="23" t="s">
        <v>85</v>
      </c>
      <c r="D383" s="70" t="s">
        <v>86</v>
      </c>
      <c r="E383" s="70" t="s">
        <v>87</v>
      </c>
      <c r="F383" s="71" t="s">
        <v>88</v>
      </c>
    </row>
    <row r="384" spans="1:6" ht="15.75">
      <c r="A384" s="26"/>
      <c r="B384" s="27"/>
      <c r="C384" s="26"/>
      <c r="D384" s="23" t="s">
        <v>9</v>
      </c>
      <c r="E384" s="26"/>
      <c r="F384" s="30"/>
    </row>
    <row r="385" spans="1:6" ht="15.75">
      <c r="A385" s="26"/>
      <c r="B385" s="27"/>
      <c r="C385" s="28"/>
      <c r="D385" s="26"/>
      <c r="E385" s="26"/>
      <c r="F385" s="30"/>
    </row>
    <row r="386" spans="1:6" ht="15.75">
      <c r="A386" s="33" t="s">
        <v>89</v>
      </c>
      <c r="B386" s="27"/>
      <c r="C386" s="38" t="s">
        <v>96</v>
      </c>
      <c r="D386" s="26" t="s">
        <v>259</v>
      </c>
      <c r="E386" s="26" t="s">
        <v>260</v>
      </c>
      <c r="F386" s="34" t="s">
        <v>261</v>
      </c>
    </row>
    <row r="387" spans="1:6" ht="15.75">
      <c r="A387" s="33" t="s">
        <v>93</v>
      </c>
      <c r="B387" s="27"/>
      <c r="C387" s="28" t="s">
        <v>262</v>
      </c>
      <c r="D387" s="26"/>
      <c r="E387" s="26"/>
      <c r="F387" s="30"/>
    </row>
    <row r="388" spans="1:6" ht="15.75">
      <c r="A388" s="26"/>
      <c r="B388" s="27"/>
      <c r="C388" s="28"/>
      <c r="D388" s="26"/>
      <c r="E388" s="26"/>
      <c r="F388" s="30"/>
    </row>
    <row r="389" spans="1:6" ht="15.75">
      <c r="A389" s="33" t="s">
        <v>98</v>
      </c>
      <c r="B389" s="27"/>
      <c r="C389" s="38" t="s">
        <v>263</v>
      </c>
      <c r="D389" s="26" t="s">
        <v>264</v>
      </c>
      <c r="E389" s="26" t="s">
        <v>265</v>
      </c>
      <c r="F389" s="30">
        <v>1.25</v>
      </c>
    </row>
    <row r="390" spans="1:6" ht="15.75">
      <c r="A390" s="26"/>
      <c r="B390" s="27"/>
      <c r="C390" s="38" t="s">
        <v>1068</v>
      </c>
      <c r="D390" s="26"/>
      <c r="E390" s="26"/>
      <c r="F390" s="30"/>
    </row>
    <row r="391" spans="1:6" ht="15.75">
      <c r="A391" s="26"/>
      <c r="B391" s="27"/>
      <c r="C391" s="38" t="s">
        <v>266</v>
      </c>
      <c r="D391" s="26" t="s">
        <v>267</v>
      </c>
      <c r="E391" s="26" t="s">
        <v>268</v>
      </c>
      <c r="F391" s="30">
        <v>0.634</v>
      </c>
    </row>
    <row r="392" spans="1:6" ht="15.75">
      <c r="A392" s="26"/>
      <c r="B392" s="27"/>
      <c r="C392" s="38"/>
      <c r="D392" s="26"/>
      <c r="E392" s="26"/>
      <c r="F392" s="30"/>
    </row>
    <row r="393" spans="1:6" ht="15.75">
      <c r="A393" s="26"/>
      <c r="B393" s="27"/>
      <c r="C393" s="38" t="s">
        <v>266</v>
      </c>
      <c r="D393" s="26" t="s">
        <v>269</v>
      </c>
      <c r="E393" s="26" t="s">
        <v>270</v>
      </c>
      <c r="F393" s="30">
        <v>0.426</v>
      </c>
    </row>
    <row r="394" spans="1:6" ht="15.75">
      <c r="A394" s="26"/>
      <c r="B394" s="27"/>
      <c r="C394" s="38"/>
      <c r="D394" s="26"/>
      <c r="E394" s="26"/>
      <c r="F394" s="30"/>
    </row>
    <row r="395" spans="1:6" ht="15.75">
      <c r="A395" s="26"/>
      <c r="B395" s="27"/>
      <c r="C395" s="38" t="s">
        <v>90</v>
      </c>
      <c r="D395" s="26" t="s">
        <v>271</v>
      </c>
      <c r="E395" s="26" t="s">
        <v>260</v>
      </c>
      <c r="F395" s="30">
        <v>2.809</v>
      </c>
    </row>
    <row r="396" spans="1:6" ht="15.75">
      <c r="A396" s="26"/>
      <c r="B396" s="27"/>
      <c r="C396" s="38"/>
      <c r="D396" s="26"/>
      <c r="E396" s="26"/>
      <c r="F396" s="30"/>
    </row>
    <row r="397" spans="1:6" ht="15.75">
      <c r="A397" s="26"/>
      <c r="B397" s="27">
        <v>3042</v>
      </c>
      <c r="C397" s="28" t="s">
        <v>272</v>
      </c>
      <c r="D397" s="26" t="s">
        <v>273</v>
      </c>
      <c r="E397" s="26" t="s">
        <v>274</v>
      </c>
      <c r="F397" s="30">
        <v>0.09</v>
      </c>
    </row>
    <row r="398" spans="1:6" ht="15.75">
      <c r="A398" s="26"/>
      <c r="B398" s="27"/>
      <c r="C398" s="28" t="s">
        <v>117</v>
      </c>
      <c r="D398" s="26"/>
      <c r="E398" s="26"/>
      <c r="F398" s="30"/>
    </row>
    <row r="399" spans="1:6" ht="15.75">
      <c r="A399" s="26"/>
      <c r="B399" s="27"/>
      <c r="C399" s="28"/>
      <c r="D399" s="26"/>
      <c r="E399" s="26"/>
      <c r="F399" s="30"/>
    </row>
    <row r="400" spans="1:6" ht="15.75">
      <c r="A400" s="26"/>
      <c r="B400" s="27">
        <v>3056</v>
      </c>
      <c r="C400" s="28" t="s">
        <v>273</v>
      </c>
      <c r="D400" s="26" t="s">
        <v>146</v>
      </c>
      <c r="E400" s="26" t="s">
        <v>272</v>
      </c>
      <c r="F400" s="30">
        <v>0.69</v>
      </c>
    </row>
    <row r="401" spans="1:6" ht="15.75">
      <c r="A401" s="26"/>
      <c r="B401" s="27"/>
      <c r="C401" s="28" t="s">
        <v>117</v>
      </c>
      <c r="D401" s="26"/>
      <c r="E401" s="26"/>
      <c r="F401" s="30"/>
    </row>
    <row r="402" spans="1:6" ht="15.75">
      <c r="A402" s="26"/>
      <c r="B402" s="27"/>
      <c r="C402" s="28"/>
      <c r="D402" s="26"/>
      <c r="E402" s="26"/>
      <c r="F402" s="30"/>
    </row>
    <row r="403" spans="1:6" ht="15.75">
      <c r="A403" s="26"/>
      <c r="B403" s="27">
        <v>3064</v>
      </c>
      <c r="C403" s="28" t="s">
        <v>275</v>
      </c>
      <c r="D403" s="26" t="s">
        <v>274</v>
      </c>
      <c r="E403" s="26" t="s">
        <v>276</v>
      </c>
      <c r="F403" s="30">
        <v>0.76</v>
      </c>
    </row>
    <row r="404" spans="1:6" ht="15.75">
      <c r="A404" s="26"/>
      <c r="B404" s="27"/>
      <c r="C404" s="28" t="s">
        <v>117</v>
      </c>
      <c r="D404" s="26"/>
      <c r="E404" s="26"/>
      <c r="F404" s="30"/>
    </row>
    <row r="405" spans="1:6" ht="15.75">
      <c r="A405" s="26"/>
      <c r="B405" s="27"/>
      <c r="C405" s="28"/>
      <c r="D405" s="26"/>
      <c r="E405" s="26"/>
      <c r="F405" s="30"/>
    </row>
    <row r="406" spans="1:255" ht="15.75">
      <c r="A406" s="50"/>
      <c r="B406" s="72"/>
      <c r="C406" s="73"/>
      <c r="D406" s="50"/>
      <c r="E406" s="35" t="s">
        <v>106</v>
      </c>
      <c r="F406" s="36">
        <f>SUM(F389:F403)</f>
        <v>6.658999999999999</v>
      </c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CB406" s="74"/>
      <c r="CC406" s="74"/>
      <c r="CD406" s="74"/>
      <c r="CE406" s="74"/>
      <c r="CF406" s="74"/>
      <c r="CG406" s="74"/>
      <c r="CH406" s="74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  <c r="DD406" s="74"/>
      <c r="DE406" s="74"/>
      <c r="DF406" s="74"/>
      <c r="DG406" s="74"/>
      <c r="DH406" s="74"/>
      <c r="DI406" s="74"/>
      <c r="DJ406" s="74"/>
      <c r="DK406" s="74"/>
      <c r="DL406" s="74"/>
      <c r="DM406" s="74"/>
      <c r="DN406" s="74"/>
      <c r="DO406" s="74"/>
      <c r="DP406" s="74"/>
      <c r="DQ406" s="74"/>
      <c r="DR406" s="74"/>
      <c r="DS406" s="74"/>
      <c r="DT406" s="74"/>
      <c r="DU406" s="74"/>
      <c r="DV406" s="74"/>
      <c r="DW406" s="74"/>
      <c r="DX406" s="74"/>
      <c r="DY406" s="74"/>
      <c r="DZ406" s="74"/>
      <c r="EA406" s="74"/>
      <c r="EB406" s="74"/>
      <c r="EC406" s="74"/>
      <c r="ED406" s="74"/>
      <c r="EE406" s="74"/>
      <c r="EF406" s="74"/>
      <c r="EG406" s="74"/>
      <c r="EH406" s="74"/>
      <c r="EI406" s="74"/>
      <c r="EJ406" s="74"/>
      <c r="EK406" s="74"/>
      <c r="EL406" s="74"/>
      <c r="EM406" s="74"/>
      <c r="EN406" s="74"/>
      <c r="EO406" s="74"/>
      <c r="EP406" s="74"/>
      <c r="EQ406" s="74"/>
      <c r="ER406" s="74"/>
      <c r="ES406" s="74"/>
      <c r="ET406" s="74"/>
      <c r="EU406" s="74"/>
      <c r="EV406" s="74"/>
      <c r="EW406" s="74"/>
      <c r="EX406" s="74"/>
      <c r="EY406" s="74"/>
      <c r="EZ406" s="74"/>
      <c r="FA406" s="74"/>
      <c r="FB406" s="74"/>
      <c r="FC406" s="74"/>
      <c r="FD406" s="74"/>
      <c r="FE406" s="74"/>
      <c r="FF406" s="74"/>
      <c r="FG406" s="74"/>
      <c r="FH406" s="74"/>
      <c r="FI406" s="74"/>
      <c r="FJ406" s="74"/>
      <c r="FK406" s="74"/>
      <c r="FL406" s="74"/>
      <c r="FM406" s="74"/>
      <c r="FN406" s="74"/>
      <c r="FO406" s="74"/>
      <c r="FP406" s="74"/>
      <c r="FQ406" s="74"/>
      <c r="FR406" s="74"/>
      <c r="FS406" s="74"/>
      <c r="FT406" s="74"/>
      <c r="FU406" s="74"/>
      <c r="FV406" s="74"/>
      <c r="FW406" s="74"/>
      <c r="FX406" s="74"/>
      <c r="FY406" s="74"/>
      <c r="FZ406" s="74"/>
      <c r="GA406" s="74"/>
      <c r="GB406" s="74"/>
      <c r="GC406" s="74"/>
      <c r="GD406" s="74"/>
      <c r="GE406" s="74"/>
      <c r="GF406" s="74"/>
      <c r="GG406" s="74"/>
      <c r="GH406" s="74"/>
      <c r="GI406" s="74"/>
      <c r="GJ406" s="74"/>
      <c r="GK406" s="74"/>
      <c r="GL406" s="74"/>
      <c r="GM406" s="74"/>
      <c r="GN406" s="74"/>
      <c r="GO406" s="74"/>
      <c r="GP406" s="74"/>
      <c r="GQ406" s="74"/>
      <c r="GR406" s="74"/>
      <c r="GS406" s="74"/>
      <c r="GT406" s="74"/>
      <c r="GU406" s="74"/>
      <c r="GV406" s="74"/>
      <c r="GW406" s="74"/>
      <c r="GX406" s="74"/>
      <c r="GY406" s="74"/>
      <c r="GZ406" s="74"/>
      <c r="HA406" s="74"/>
      <c r="HB406" s="74"/>
      <c r="HC406" s="74"/>
      <c r="HD406" s="74"/>
      <c r="HE406" s="74"/>
      <c r="HF406" s="74"/>
      <c r="HG406" s="74"/>
      <c r="HH406" s="74"/>
      <c r="HI406" s="74"/>
      <c r="HJ406" s="74"/>
      <c r="HK406" s="74"/>
      <c r="HL406" s="74"/>
      <c r="HM406" s="74"/>
      <c r="HN406" s="74"/>
      <c r="HO406" s="74"/>
      <c r="HP406" s="74"/>
      <c r="HQ406" s="74"/>
      <c r="HR406" s="74"/>
      <c r="HS406" s="74"/>
      <c r="HT406" s="74"/>
      <c r="HU406" s="74"/>
      <c r="HV406" s="74"/>
      <c r="HW406" s="74"/>
      <c r="HX406" s="74"/>
      <c r="HY406" s="74"/>
      <c r="HZ406" s="74"/>
      <c r="IA406" s="74"/>
      <c r="IB406" s="74"/>
      <c r="IC406" s="74"/>
      <c r="ID406" s="74"/>
      <c r="IE406" s="74"/>
      <c r="IF406" s="74"/>
      <c r="IG406" s="74"/>
      <c r="IH406" s="74"/>
      <c r="II406" s="74"/>
      <c r="IJ406" s="74"/>
      <c r="IK406" s="74"/>
      <c r="IL406" s="74"/>
      <c r="IM406" s="74"/>
      <c r="IN406" s="74"/>
      <c r="IO406" s="74"/>
      <c r="IP406" s="74"/>
      <c r="IQ406" s="74"/>
      <c r="IR406" s="74"/>
      <c r="IS406" s="74"/>
      <c r="IT406" s="74"/>
      <c r="IU406" s="74"/>
    </row>
    <row r="407" spans="1:6" ht="15.75">
      <c r="A407" s="26"/>
      <c r="B407" s="27"/>
      <c r="C407" s="38"/>
      <c r="D407" s="26"/>
      <c r="E407" s="26"/>
      <c r="F407" s="30"/>
    </row>
    <row r="408" spans="1:6" ht="15.75">
      <c r="A408" s="33" t="s">
        <v>107</v>
      </c>
      <c r="B408" s="27"/>
      <c r="C408" s="38" t="s">
        <v>266</v>
      </c>
      <c r="D408" s="26" t="s">
        <v>275</v>
      </c>
      <c r="E408" s="26" t="s">
        <v>277</v>
      </c>
      <c r="F408" s="30">
        <v>0.882</v>
      </c>
    </row>
    <row r="409" spans="1:6" ht="15.75">
      <c r="A409" s="26"/>
      <c r="B409" s="27"/>
      <c r="C409" s="38"/>
      <c r="D409" s="26"/>
      <c r="E409" s="26"/>
      <c r="F409" s="30"/>
    </row>
    <row r="410" spans="1:6" ht="15.75">
      <c r="A410" s="26"/>
      <c r="B410" s="27">
        <v>3002</v>
      </c>
      <c r="C410" s="38" t="s">
        <v>278</v>
      </c>
      <c r="D410" s="26" t="s">
        <v>146</v>
      </c>
      <c r="E410" s="26" t="s">
        <v>279</v>
      </c>
      <c r="F410" s="30">
        <v>0.77</v>
      </c>
    </row>
    <row r="411" spans="1:6" ht="15.75">
      <c r="A411" s="26"/>
      <c r="B411" s="27"/>
      <c r="C411" s="38" t="s">
        <v>117</v>
      </c>
      <c r="D411" s="26"/>
      <c r="E411" s="26"/>
      <c r="F411" s="30"/>
    </row>
    <row r="412" spans="1:6" ht="15.75">
      <c r="A412" s="26"/>
      <c r="B412" s="33"/>
      <c r="C412" s="26"/>
      <c r="D412" s="26"/>
      <c r="E412" s="26"/>
      <c r="F412" s="26"/>
    </row>
    <row r="413" spans="1:6" ht="15.75">
      <c r="A413" s="26"/>
      <c r="B413" s="27">
        <v>3016</v>
      </c>
      <c r="C413" s="38" t="s">
        <v>280</v>
      </c>
      <c r="D413" s="26" t="s">
        <v>281</v>
      </c>
      <c r="E413" s="26" t="s">
        <v>270</v>
      </c>
      <c r="F413" s="30">
        <v>0.53</v>
      </c>
    </row>
    <row r="414" spans="1:6" ht="15.75">
      <c r="A414" s="26"/>
      <c r="B414" s="27"/>
      <c r="C414" s="38" t="s">
        <v>117</v>
      </c>
      <c r="D414" s="26"/>
      <c r="E414" s="26"/>
      <c r="F414" s="30"/>
    </row>
    <row r="415" spans="1:6" ht="15.75">
      <c r="A415" s="26"/>
      <c r="B415" s="27"/>
      <c r="C415" s="38"/>
      <c r="D415" s="26"/>
      <c r="E415" s="26"/>
      <c r="F415" s="30"/>
    </row>
    <row r="416" spans="1:6" ht="15.75">
      <c r="A416" s="26"/>
      <c r="B416" s="27">
        <v>3022</v>
      </c>
      <c r="C416" s="38" t="s">
        <v>281</v>
      </c>
      <c r="D416" s="26" t="s">
        <v>282</v>
      </c>
      <c r="E416" s="26" t="s">
        <v>280</v>
      </c>
      <c r="F416" s="30">
        <v>1.19</v>
      </c>
    </row>
    <row r="417" spans="1:6" ht="15.75">
      <c r="A417" s="26"/>
      <c r="B417" s="27"/>
      <c r="C417" s="38" t="s">
        <v>117</v>
      </c>
      <c r="D417" s="26"/>
      <c r="E417" s="26"/>
      <c r="F417" s="30"/>
    </row>
    <row r="418" spans="1:6" ht="15.75">
      <c r="A418" s="26"/>
      <c r="B418" s="27">
        <v>3054</v>
      </c>
      <c r="C418" s="38" t="s">
        <v>279</v>
      </c>
      <c r="D418" s="26" t="s">
        <v>278</v>
      </c>
      <c r="E418" s="26" t="s">
        <v>283</v>
      </c>
      <c r="F418" s="30">
        <v>1.33</v>
      </c>
    </row>
    <row r="419" spans="1:6" ht="15.75">
      <c r="A419" s="26"/>
      <c r="B419" s="27"/>
      <c r="C419" s="38" t="s">
        <v>117</v>
      </c>
      <c r="D419" s="26"/>
      <c r="E419" s="26"/>
      <c r="F419" s="30"/>
    </row>
    <row r="420" spans="1:255" ht="15.75">
      <c r="A420" s="50"/>
      <c r="B420" s="72"/>
      <c r="C420" s="73"/>
      <c r="D420" s="50"/>
      <c r="E420" s="35" t="s">
        <v>124</v>
      </c>
      <c r="F420" s="36">
        <f>SUM(F408:F418)</f>
        <v>4.702</v>
      </c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74"/>
      <c r="CH420" s="74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4"/>
      <c r="FF420" s="74"/>
      <c r="FG420" s="74"/>
      <c r="FH420" s="74"/>
      <c r="FI420" s="74"/>
      <c r="FJ420" s="74"/>
      <c r="FK420" s="74"/>
      <c r="FL420" s="74"/>
      <c r="FM420" s="74"/>
      <c r="FN420" s="74"/>
      <c r="FO420" s="74"/>
      <c r="FP420" s="74"/>
      <c r="FQ420" s="74"/>
      <c r="FR420" s="74"/>
      <c r="FS420" s="74"/>
      <c r="FT420" s="74"/>
      <c r="FU420" s="74"/>
      <c r="FV420" s="74"/>
      <c r="FW420" s="74"/>
      <c r="FX420" s="74"/>
      <c r="FY420" s="74"/>
      <c r="FZ420" s="74"/>
      <c r="GA420" s="74"/>
      <c r="GB420" s="74"/>
      <c r="GC420" s="74"/>
      <c r="GD420" s="74"/>
      <c r="GE420" s="74"/>
      <c r="GF420" s="74"/>
      <c r="GG420" s="74"/>
      <c r="GH420" s="74"/>
      <c r="GI420" s="74"/>
      <c r="GJ420" s="74"/>
      <c r="GK420" s="74"/>
      <c r="GL420" s="74"/>
      <c r="GM420" s="74"/>
      <c r="GN420" s="74"/>
      <c r="GO420" s="74"/>
      <c r="GP420" s="74"/>
      <c r="GQ420" s="74"/>
      <c r="GR420" s="74"/>
      <c r="GS420" s="74"/>
      <c r="GT420" s="74"/>
      <c r="GU420" s="74"/>
      <c r="GV420" s="74"/>
      <c r="GW420" s="74"/>
      <c r="GX420" s="74"/>
      <c r="GY420" s="74"/>
      <c r="GZ420" s="74"/>
      <c r="HA420" s="74"/>
      <c r="HB420" s="74"/>
      <c r="HC420" s="74"/>
      <c r="HD420" s="74"/>
      <c r="HE420" s="74"/>
      <c r="HF420" s="74"/>
      <c r="HG420" s="74"/>
      <c r="HH420" s="74"/>
      <c r="HI420" s="74"/>
      <c r="HJ420" s="74"/>
      <c r="HK420" s="74"/>
      <c r="HL420" s="74"/>
      <c r="HM420" s="74"/>
      <c r="HN420" s="74"/>
      <c r="HO420" s="74"/>
      <c r="HP420" s="74"/>
      <c r="HQ420" s="74"/>
      <c r="HR420" s="74"/>
      <c r="HS420" s="74"/>
      <c r="HT420" s="74"/>
      <c r="HU420" s="74"/>
      <c r="HV420" s="74"/>
      <c r="HW420" s="74"/>
      <c r="HX420" s="74"/>
      <c r="HY420" s="74"/>
      <c r="HZ420" s="74"/>
      <c r="IA420" s="74"/>
      <c r="IB420" s="74"/>
      <c r="IC420" s="74"/>
      <c r="ID420" s="74"/>
      <c r="IE420" s="74"/>
      <c r="IF420" s="74"/>
      <c r="IG420" s="74"/>
      <c r="IH420" s="74"/>
      <c r="II420" s="74"/>
      <c r="IJ420" s="74"/>
      <c r="IK420" s="74"/>
      <c r="IL420" s="74"/>
      <c r="IM420" s="74"/>
      <c r="IN420" s="74"/>
      <c r="IO420" s="74"/>
      <c r="IP420" s="74"/>
      <c r="IQ420" s="74"/>
      <c r="IR420" s="74"/>
      <c r="IS420" s="74"/>
      <c r="IT420" s="74"/>
      <c r="IU420" s="74"/>
    </row>
    <row r="421" spans="1:6" ht="15.75">
      <c r="A421" s="26"/>
      <c r="B421" s="27"/>
      <c r="C421" s="38"/>
      <c r="D421" s="26"/>
      <c r="E421" s="26"/>
      <c r="F421" s="30"/>
    </row>
    <row r="422" spans="1:6" ht="15.75">
      <c r="A422" s="33" t="s">
        <v>125</v>
      </c>
      <c r="B422" s="27">
        <v>3004</v>
      </c>
      <c r="C422" s="38" t="s">
        <v>284</v>
      </c>
      <c r="D422" s="26" t="s">
        <v>285</v>
      </c>
      <c r="E422" s="26" t="s">
        <v>286</v>
      </c>
      <c r="F422" s="30">
        <v>0.56</v>
      </c>
    </row>
    <row r="423" spans="1:6" ht="15.75">
      <c r="A423" s="26"/>
      <c r="B423" s="27"/>
      <c r="C423" s="38" t="s">
        <v>123</v>
      </c>
      <c r="D423" s="26"/>
      <c r="E423" s="26"/>
      <c r="F423" s="30"/>
    </row>
    <row r="424" spans="1:6" ht="15.75">
      <c r="A424" s="26"/>
      <c r="B424" s="27"/>
      <c r="C424" s="38"/>
      <c r="D424" s="26"/>
      <c r="E424" s="26"/>
      <c r="F424" s="30"/>
    </row>
    <row r="425" spans="1:6" ht="15.75">
      <c r="A425" s="26"/>
      <c r="B425" s="27">
        <v>3006</v>
      </c>
      <c r="C425" s="38" t="s">
        <v>286</v>
      </c>
      <c r="D425" s="26" t="s">
        <v>248</v>
      </c>
      <c r="E425" s="26" t="s">
        <v>270</v>
      </c>
      <c r="F425" s="30">
        <v>0.91</v>
      </c>
    </row>
    <row r="426" spans="1:6" ht="15.75">
      <c r="A426" s="26"/>
      <c r="B426" s="27"/>
      <c r="C426" s="38" t="s">
        <v>117</v>
      </c>
      <c r="D426" s="26"/>
      <c r="E426" s="26"/>
      <c r="F426" s="30"/>
    </row>
    <row r="427" spans="1:6" ht="15.75">
      <c r="A427" s="26"/>
      <c r="B427" s="27"/>
      <c r="C427" s="38"/>
      <c r="D427" s="26"/>
      <c r="E427" s="26"/>
      <c r="F427" s="30"/>
    </row>
    <row r="428" spans="1:6" ht="15.75">
      <c r="A428" s="26"/>
      <c r="B428" s="27">
        <v>3008</v>
      </c>
      <c r="C428" s="38" t="s">
        <v>287</v>
      </c>
      <c r="D428" s="26" t="s">
        <v>288</v>
      </c>
      <c r="E428" s="26" t="s">
        <v>289</v>
      </c>
      <c r="F428" s="30">
        <v>1.54</v>
      </c>
    </row>
    <row r="429" spans="1:6" ht="15.75">
      <c r="A429" s="26"/>
      <c r="B429" s="27"/>
      <c r="C429" s="38" t="s">
        <v>117</v>
      </c>
      <c r="D429" s="26"/>
      <c r="E429" s="26"/>
      <c r="F429" s="30"/>
    </row>
    <row r="430" spans="1:6" ht="15.75">
      <c r="A430" s="26"/>
      <c r="B430" s="27"/>
      <c r="C430" s="38"/>
      <c r="D430" s="26"/>
      <c r="E430" s="26"/>
      <c r="F430" s="30"/>
    </row>
    <row r="431" spans="1:6" ht="15.75">
      <c r="A431" s="26"/>
      <c r="B431" s="27">
        <v>3010</v>
      </c>
      <c r="C431" s="38" t="s">
        <v>290</v>
      </c>
      <c r="D431" s="26" t="s">
        <v>291</v>
      </c>
      <c r="E431" s="26" t="s">
        <v>283</v>
      </c>
      <c r="F431" s="30">
        <v>0.61</v>
      </c>
    </row>
    <row r="432" spans="1:6" ht="15.75">
      <c r="A432" s="26"/>
      <c r="B432" s="27"/>
      <c r="C432" s="38" t="s">
        <v>117</v>
      </c>
      <c r="D432" s="26"/>
      <c r="E432" s="26"/>
      <c r="F432" s="30"/>
    </row>
    <row r="433" spans="1:6" ht="15.75">
      <c r="A433" s="26"/>
      <c r="B433" s="27"/>
      <c r="C433" s="38"/>
      <c r="D433" s="26"/>
      <c r="E433" s="26"/>
      <c r="F433" s="30"/>
    </row>
    <row r="434" spans="1:6" ht="15.75">
      <c r="A434" s="26"/>
      <c r="B434" s="27">
        <v>3012</v>
      </c>
      <c r="C434" s="38" t="s">
        <v>292</v>
      </c>
      <c r="D434" s="26" t="s">
        <v>293</v>
      </c>
      <c r="E434" s="26" t="s">
        <v>294</v>
      </c>
      <c r="F434" s="30">
        <v>0.1</v>
      </c>
    </row>
    <row r="435" spans="1:6" ht="15.75">
      <c r="A435" s="26"/>
      <c r="B435" s="27"/>
      <c r="C435" s="38" t="s">
        <v>123</v>
      </c>
      <c r="D435" s="26"/>
      <c r="E435" s="26"/>
      <c r="F435" s="30"/>
    </row>
    <row r="436" spans="1:6" ht="15.75">
      <c r="A436" s="26"/>
      <c r="B436" s="27"/>
      <c r="C436" s="38"/>
      <c r="D436" s="26"/>
      <c r="E436" s="26"/>
      <c r="F436" s="30"/>
    </row>
    <row r="437" spans="1:6" ht="15.75">
      <c r="A437" s="26"/>
      <c r="B437" s="27">
        <v>3014</v>
      </c>
      <c r="C437" s="38" t="s">
        <v>295</v>
      </c>
      <c r="D437" s="26" t="s">
        <v>296</v>
      </c>
      <c r="E437" s="26" t="s">
        <v>286</v>
      </c>
      <c r="F437" s="30">
        <v>0.15</v>
      </c>
    </row>
    <row r="438" spans="1:6" ht="15.75">
      <c r="A438" s="26"/>
      <c r="B438" s="27"/>
      <c r="C438" s="38" t="s">
        <v>117</v>
      </c>
      <c r="D438" s="26"/>
      <c r="E438" s="26"/>
      <c r="F438" s="30"/>
    </row>
    <row r="439" spans="1:6" ht="15.75">
      <c r="A439" s="26"/>
      <c r="B439" s="27"/>
      <c r="C439" s="38"/>
      <c r="D439" s="26"/>
      <c r="E439" s="26"/>
      <c r="F439" s="30"/>
    </row>
    <row r="440" spans="1:6" ht="15.75">
      <c r="A440" s="26"/>
      <c r="B440" s="27">
        <v>3018</v>
      </c>
      <c r="C440" s="38" t="s">
        <v>297</v>
      </c>
      <c r="D440" s="26" t="s">
        <v>134</v>
      </c>
      <c r="E440" s="26" t="s">
        <v>275</v>
      </c>
      <c r="F440" s="30">
        <v>1.03</v>
      </c>
    </row>
    <row r="441" spans="1:6" ht="15.75">
      <c r="A441" s="26"/>
      <c r="B441" s="27"/>
      <c r="C441" s="38" t="s">
        <v>117</v>
      </c>
      <c r="D441" s="26"/>
      <c r="E441" s="26"/>
      <c r="F441" s="30"/>
    </row>
    <row r="442" spans="1:6" ht="15.75">
      <c r="A442" s="26"/>
      <c r="B442" s="27"/>
      <c r="C442" s="38"/>
      <c r="D442" s="26"/>
      <c r="E442" s="26"/>
      <c r="F442" s="30"/>
    </row>
    <row r="443" spans="1:6" ht="15.75">
      <c r="A443" s="26"/>
      <c r="B443" s="27">
        <v>3020</v>
      </c>
      <c r="C443" s="38" t="s">
        <v>294</v>
      </c>
      <c r="D443" s="26" t="s">
        <v>292</v>
      </c>
      <c r="E443" s="26" t="s">
        <v>275</v>
      </c>
      <c r="F443" s="30">
        <v>0.04</v>
      </c>
    </row>
    <row r="444" spans="1:6" ht="15.75">
      <c r="A444" s="26"/>
      <c r="B444" s="27"/>
      <c r="C444" s="38" t="s">
        <v>123</v>
      </c>
      <c r="D444" s="26"/>
      <c r="E444" s="26"/>
      <c r="F444" s="30"/>
    </row>
    <row r="445" spans="1:6" ht="15.75">
      <c r="A445" s="26"/>
      <c r="B445" s="27"/>
      <c r="C445" s="38"/>
      <c r="D445" s="26"/>
      <c r="E445" s="26"/>
      <c r="F445" s="30"/>
    </row>
    <row r="446" spans="1:6" ht="15.75">
      <c r="A446" s="26"/>
      <c r="B446" s="27">
        <v>3022</v>
      </c>
      <c r="C446" s="38" t="s">
        <v>281</v>
      </c>
      <c r="D446" s="26" t="s">
        <v>280</v>
      </c>
      <c r="E446" s="26" t="s">
        <v>298</v>
      </c>
      <c r="F446" s="30">
        <v>0.28</v>
      </c>
    </row>
    <row r="447" spans="1:6" ht="15.75">
      <c r="A447" s="26"/>
      <c r="B447" s="27"/>
      <c r="C447" s="38" t="s">
        <v>117</v>
      </c>
      <c r="D447" s="26"/>
      <c r="E447" s="26"/>
      <c r="F447" s="30"/>
    </row>
    <row r="448" spans="1:6" ht="15.75">
      <c r="A448" s="26"/>
      <c r="B448" s="27"/>
      <c r="C448" s="38"/>
      <c r="D448" s="26"/>
      <c r="E448" s="26"/>
      <c r="F448" s="30"/>
    </row>
    <row r="449" spans="1:6" ht="15.75">
      <c r="A449" s="26"/>
      <c r="B449" s="27">
        <v>3024</v>
      </c>
      <c r="C449" s="38" t="s">
        <v>299</v>
      </c>
      <c r="D449" s="26" t="s">
        <v>283</v>
      </c>
      <c r="E449" s="26" t="s">
        <v>279</v>
      </c>
      <c r="F449" s="30">
        <v>0.59</v>
      </c>
    </row>
    <row r="450" spans="1:6" ht="15.75">
      <c r="A450" s="26"/>
      <c r="B450" s="27"/>
      <c r="C450" s="38" t="s">
        <v>123</v>
      </c>
      <c r="D450" s="26"/>
      <c r="E450" s="26"/>
      <c r="F450" s="30"/>
    </row>
    <row r="451" spans="1:6" ht="15.75">
      <c r="A451" s="26"/>
      <c r="B451" s="27"/>
      <c r="C451" s="38"/>
      <c r="D451" s="26"/>
      <c r="E451" s="26"/>
      <c r="F451" s="30"/>
    </row>
    <row r="452" spans="1:6" ht="15.75">
      <c r="A452" s="26"/>
      <c r="B452" s="27">
        <v>3026</v>
      </c>
      <c r="C452" s="38" t="s">
        <v>300</v>
      </c>
      <c r="D452" s="26" t="s">
        <v>283</v>
      </c>
      <c r="E452" s="26" t="s">
        <v>301</v>
      </c>
      <c r="F452" s="30">
        <v>0.3</v>
      </c>
    </row>
    <row r="453" spans="1:6" ht="15.75">
      <c r="A453" s="26"/>
      <c r="B453" s="27"/>
      <c r="C453" s="38" t="s">
        <v>123</v>
      </c>
      <c r="D453" s="26"/>
      <c r="E453" s="26"/>
      <c r="F453" s="30"/>
    </row>
    <row r="454" spans="1:6" ht="15.75">
      <c r="A454" s="26"/>
      <c r="B454" s="27"/>
      <c r="C454" s="38"/>
      <c r="D454" s="26"/>
      <c r="E454" s="26"/>
      <c r="F454" s="30"/>
    </row>
    <row r="455" spans="1:6" ht="15.75">
      <c r="A455" s="26"/>
      <c r="B455" s="27"/>
      <c r="C455" s="38"/>
      <c r="D455" s="26"/>
      <c r="E455" s="26"/>
      <c r="F455" s="30"/>
    </row>
    <row r="456" spans="1:6" ht="15.75">
      <c r="A456" s="26"/>
      <c r="B456" s="27">
        <v>3028</v>
      </c>
      <c r="C456" s="38" t="s">
        <v>291</v>
      </c>
      <c r="D456" s="26" t="s">
        <v>146</v>
      </c>
      <c r="E456" s="26" t="s">
        <v>290</v>
      </c>
      <c r="F456" s="30">
        <v>0.2</v>
      </c>
    </row>
    <row r="457" spans="1:6" ht="15.75">
      <c r="A457" s="26"/>
      <c r="B457" s="27"/>
      <c r="C457" s="38" t="s">
        <v>117</v>
      </c>
      <c r="D457" s="26"/>
      <c r="E457" s="26"/>
      <c r="F457" s="30"/>
    </row>
    <row r="458" spans="1:6" ht="15.75">
      <c r="A458" s="26"/>
      <c r="B458" s="27"/>
      <c r="C458" s="38"/>
      <c r="D458" s="26"/>
      <c r="E458" s="26"/>
      <c r="F458" s="30"/>
    </row>
    <row r="459" spans="1:6" ht="15.75">
      <c r="A459" s="26"/>
      <c r="B459" s="27">
        <v>3030</v>
      </c>
      <c r="C459" s="38" t="s">
        <v>302</v>
      </c>
      <c r="D459" s="26" t="s">
        <v>284</v>
      </c>
      <c r="E459" s="26" t="s">
        <v>303</v>
      </c>
      <c r="F459" s="30">
        <v>0.3</v>
      </c>
    </row>
    <row r="460" spans="1:6" ht="15.75">
      <c r="A460" s="26"/>
      <c r="B460" s="27"/>
      <c r="C460" s="38" t="s">
        <v>123</v>
      </c>
      <c r="D460" s="26"/>
      <c r="E460" s="26"/>
      <c r="F460" s="30"/>
    </row>
    <row r="461" spans="1:6" ht="15.75">
      <c r="A461" s="26"/>
      <c r="B461" s="27"/>
      <c r="C461" s="38"/>
      <c r="D461" s="26"/>
      <c r="E461" s="26"/>
      <c r="F461" s="30"/>
    </row>
    <row r="462" spans="1:6" ht="15.75">
      <c r="A462" s="26"/>
      <c r="B462" s="27">
        <v>3032</v>
      </c>
      <c r="C462" s="38" t="s">
        <v>304</v>
      </c>
      <c r="D462" s="26" t="s">
        <v>146</v>
      </c>
      <c r="E462" s="26" t="s">
        <v>298</v>
      </c>
      <c r="F462" s="30">
        <v>1.37</v>
      </c>
    </row>
    <row r="463" spans="1:6" ht="15.75">
      <c r="A463" s="26"/>
      <c r="B463" s="27"/>
      <c r="C463" s="38" t="s">
        <v>117</v>
      </c>
      <c r="D463" s="26"/>
      <c r="E463" s="26"/>
      <c r="F463" s="30"/>
    </row>
    <row r="464" spans="1:6" ht="15.75">
      <c r="A464" s="26"/>
      <c r="B464" s="27"/>
      <c r="C464" s="38"/>
      <c r="D464" s="26"/>
      <c r="E464" s="26"/>
      <c r="F464" s="30"/>
    </row>
    <row r="465" spans="1:6" ht="15.75">
      <c r="A465" s="26"/>
      <c r="B465" s="27">
        <v>3034</v>
      </c>
      <c r="C465" s="38" t="s">
        <v>305</v>
      </c>
      <c r="D465" s="26" t="s">
        <v>281</v>
      </c>
      <c r="E465" s="26" t="s">
        <v>284</v>
      </c>
      <c r="F465" s="30">
        <v>0.14</v>
      </c>
    </row>
    <row r="466" spans="1:6" ht="15.75">
      <c r="A466" s="26"/>
      <c r="B466" s="27"/>
      <c r="C466" s="38" t="s">
        <v>123</v>
      </c>
      <c r="D466" s="26"/>
      <c r="E466" s="26"/>
      <c r="F466" s="30"/>
    </row>
    <row r="467" spans="1:6" ht="15.75">
      <c r="A467" s="26"/>
      <c r="B467" s="27"/>
      <c r="C467" s="38"/>
      <c r="D467" s="26"/>
      <c r="E467" s="26"/>
      <c r="F467" s="30"/>
    </row>
    <row r="468" spans="1:6" ht="15.75">
      <c r="A468" s="26"/>
      <c r="B468" s="27">
        <v>3036</v>
      </c>
      <c r="C468" s="38" t="s">
        <v>306</v>
      </c>
      <c r="D468" s="26" t="s">
        <v>274</v>
      </c>
      <c r="E468" s="26" t="s">
        <v>298</v>
      </c>
      <c r="F468" s="30">
        <v>1.57</v>
      </c>
    </row>
    <row r="469" spans="1:6" ht="15.75">
      <c r="A469" s="26"/>
      <c r="B469" s="27"/>
      <c r="C469" s="38" t="s">
        <v>123</v>
      </c>
      <c r="D469" s="26"/>
      <c r="E469" s="26"/>
      <c r="F469" s="30"/>
    </row>
    <row r="470" spans="1:6" ht="15.75">
      <c r="A470" s="26"/>
      <c r="B470" s="27"/>
      <c r="C470" s="38"/>
      <c r="D470" s="26"/>
      <c r="E470" s="26"/>
      <c r="F470" s="30"/>
    </row>
    <row r="471" spans="1:6" ht="15.75">
      <c r="A471" s="26"/>
      <c r="B471" s="27">
        <v>3038</v>
      </c>
      <c r="C471" s="38" t="s">
        <v>307</v>
      </c>
      <c r="D471" s="26" t="s">
        <v>273</v>
      </c>
      <c r="E471" s="26" t="s">
        <v>146</v>
      </c>
      <c r="F471" s="30">
        <v>0.23</v>
      </c>
    </row>
    <row r="472" spans="1:6" ht="15.75">
      <c r="A472" s="26"/>
      <c r="B472" s="27"/>
      <c r="C472" s="38" t="s">
        <v>117</v>
      </c>
      <c r="D472" s="26"/>
      <c r="E472" s="26"/>
      <c r="F472" s="30"/>
    </row>
    <row r="473" spans="1:6" ht="15.75">
      <c r="A473" s="26"/>
      <c r="B473" s="27"/>
      <c r="C473" s="38"/>
      <c r="D473" s="26"/>
      <c r="E473" s="26"/>
      <c r="F473" s="30"/>
    </row>
    <row r="474" spans="1:6" ht="15.75">
      <c r="A474" s="26"/>
      <c r="B474" s="27">
        <v>3040</v>
      </c>
      <c r="C474" s="38" t="s">
        <v>308</v>
      </c>
      <c r="D474" s="26" t="s">
        <v>309</v>
      </c>
      <c r="E474" s="26" t="s">
        <v>275</v>
      </c>
      <c r="F474" s="30">
        <v>0.4</v>
      </c>
    </row>
    <row r="475" spans="1:6" ht="15.75">
      <c r="A475" s="26"/>
      <c r="B475" s="27"/>
      <c r="C475" s="38" t="s">
        <v>123</v>
      </c>
      <c r="D475" s="26"/>
      <c r="E475" s="26"/>
      <c r="F475" s="30"/>
    </row>
    <row r="476" spans="1:6" ht="15.75">
      <c r="A476" s="26"/>
      <c r="B476" s="27"/>
      <c r="C476" s="38"/>
      <c r="D476" s="26"/>
      <c r="E476" s="26"/>
      <c r="F476" s="30"/>
    </row>
    <row r="477" spans="1:6" ht="15.75">
      <c r="A477" s="26"/>
      <c r="B477" s="27">
        <v>3044</v>
      </c>
      <c r="C477" s="38" t="s">
        <v>301</v>
      </c>
      <c r="D477" s="26" t="s">
        <v>270</v>
      </c>
      <c r="E477" s="26" t="s">
        <v>300</v>
      </c>
      <c r="F477" s="30">
        <v>0.72</v>
      </c>
    </row>
    <row r="478" spans="1:6" ht="15.75">
      <c r="A478" s="26"/>
      <c r="B478" s="27"/>
      <c r="C478" s="38" t="s">
        <v>123</v>
      </c>
      <c r="D478" s="26"/>
      <c r="E478" s="26"/>
      <c r="F478" s="30"/>
    </row>
    <row r="479" spans="1:6" ht="15.75">
      <c r="A479" s="26"/>
      <c r="B479" s="27"/>
      <c r="C479" s="38"/>
      <c r="D479" s="26"/>
      <c r="E479" s="26"/>
      <c r="F479" s="30"/>
    </row>
    <row r="480" spans="1:6" ht="15.75">
      <c r="A480" s="26"/>
      <c r="B480" s="27">
        <v>3046</v>
      </c>
      <c r="C480" s="38" t="s">
        <v>134</v>
      </c>
      <c r="D480" s="26" t="s">
        <v>297</v>
      </c>
      <c r="E480" s="26" t="s">
        <v>146</v>
      </c>
      <c r="F480" s="30">
        <v>0.6</v>
      </c>
    </row>
    <row r="481" spans="1:6" ht="15.75">
      <c r="A481" s="26"/>
      <c r="B481" s="27"/>
      <c r="C481" s="38" t="s">
        <v>117</v>
      </c>
      <c r="D481" s="26"/>
      <c r="E481" s="26"/>
      <c r="F481" s="30"/>
    </row>
    <row r="482" spans="1:6" ht="15.75">
      <c r="A482" s="26"/>
      <c r="B482" s="27"/>
      <c r="C482" s="38"/>
      <c r="D482" s="26"/>
      <c r="E482" s="26"/>
      <c r="F482" s="30"/>
    </row>
    <row r="483" spans="1:6" ht="15.75">
      <c r="A483" s="26"/>
      <c r="B483" s="27">
        <v>3048</v>
      </c>
      <c r="C483" s="38" t="s">
        <v>296</v>
      </c>
      <c r="D483" s="26" t="s">
        <v>310</v>
      </c>
      <c r="E483" s="26" t="s">
        <v>295</v>
      </c>
      <c r="F483" s="30">
        <v>0.25</v>
      </c>
    </row>
    <row r="484" spans="1:6" ht="15.75">
      <c r="A484" s="26"/>
      <c r="B484" s="27"/>
      <c r="C484" s="38" t="s">
        <v>117</v>
      </c>
      <c r="D484" s="26"/>
      <c r="E484" s="26"/>
      <c r="F484" s="30"/>
    </row>
    <row r="485" spans="1:6" ht="15.75">
      <c r="A485" s="26"/>
      <c r="B485" s="27"/>
      <c r="C485" s="38"/>
      <c r="D485" s="26"/>
      <c r="E485" s="26"/>
      <c r="F485" s="30"/>
    </row>
    <row r="486" spans="1:6" ht="15.75">
      <c r="A486" s="26"/>
      <c r="B486" s="27">
        <v>3050</v>
      </c>
      <c r="C486" s="38" t="s">
        <v>289</v>
      </c>
      <c r="D486" s="26" t="s">
        <v>311</v>
      </c>
      <c r="E486" s="26" t="s">
        <v>274</v>
      </c>
      <c r="F486" s="30">
        <v>0.2</v>
      </c>
    </row>
    <row r="487" spans="1:6" ht="15.75">
      <c r="A487" s="26"/>
      <c r="B487" s="27"/>
      <c r="C487" s="38" t="s">
        <v>117</v>
      </c>
      <c r="D487" s="26"/>
      <c r="E487" s="26"/>
      <c r="F487" s="30"/>
    </row>
    <row r="488" spans="1:6" ht="15.75">
      <c r="A488" s="26"/>
      <c r="B488" s="33"/>
      <c r="C488" s="26"/>
      <c r="D488" s="26"/>
      <c r="E488" s="26"/>
      <c r="F488" s="26"/>
    </row>
    <row r="489" spans="1:6" ht="15.75">
      <c r="A489" s="26"/>
      <c r="B489" s="27">
        <v>3052</v>
      </c>
      <c r="C489" s="38" t="s">
        <v>309</v>
      </c>
      <c r="D489" s="26" t="s">
        <v>287</v>
      </c>
      <c r="E489" s="26" t="s">
        <v>273</v>
      </c>
      <c r="F489" s="30">
        <v>0.86</v>
      </c>
    </row>
    <row r="490" spans="1:6" ht="15.75">
      <c r="A490" s="26"/>
      <c r="B490" s="27"/>
      <c r="C490" s="38" t="s">
        <v>117</v>
      </c>
      <c r="D490" s="26"/>
      <c r="E490" s="26"/>
      <c r="F490" s="30"/>
    </row>
    <row r="491" spans="1:6" ht="15.75">
      <c r="A491" s="26"/>
      <c r="B491" s="27"/>
      <c r="C491" s="38"/>
      <c r="D491" s="26"/>
      <c r="E491" s="26"/>
      <c r="F491" s="30"/>
    </row>
    <row r="492" spans="1:6" ht="15.75">
      <c r="A492" s="26"/>
      <c r="B492" s="27">
        <v>3054</v>
      </c>
      <c r="C492" s="38" t="s">
        <v>279</v>
      </c>
      <c r="D492" s="26" t="s">
        <v>312</v>
      </c>
      <c r="E492" s="26" t="s">
        <v>278</v>
      </c>
      <c r="F492" s="30">
        <v>0.54</v>
      </c>
    </row>
    <row r="493" spans="1:6" ht="15.75">
      <c r="A493" s="26"/>
      <c r="B493" s="27"/>
      <c r="C493" s="38" t="s">
        <v>117</v>
      </c>
      <c r="D493" s="26"/>
      <c r="E493" s="26"/>
      <c r="F493" s="30"/>
    </row>
    <row r="494" spans="1:6" ht="15.75">
      <c r="A494" s="26"/>
      <c r="B494" s="27">
        <v>3058</v>
      </c>
      <c r="C494" s="38" t="s">
        <v>313</v>
      </c>
      <c r="D494" s="26" t="s">
        <v>270</v>
      </c>
      <c r="E494" s="26" t="s">
        <v>283</v>
      </c>
      <c r="F494" s="30">
        <v>0.68</v>
      </c>
    </row>
    <row r="495" spans="1:6" ht="15.75">
      <c r="A495" s="26"/>
      <c r="B495" s="27"/>
      <c r="C495" s="38" t="s">
        <v>123</v>
      </c>
      <c r="D495" s="26"/>
      <c r="E495" s="26"/>
      <c r="F495" s="30"/>
    </row>
    <row r="496" spans="1:6" ht="15.75">
      <c r="A496" s="26"/>
      <c r="B496" s="27"/>
      <c r="C496" s="38"/>
      <c r="D496" s="26"/>
      <c r="E496" s="26"/>
      <c r="F496" s="30"/>
    </row>
    <row r="497" spans="1:6" ht="15.75">
      <c r="A497" s="26"/>
      <c r="B497" s="27">
        <v>3060</v>
      </c>
      <c r="C497" s="38" t="s">
        <v>314</v>
      </c>
      <c r="D497" s="26" t="s">
        <v>273</v>
      </c>
      <c r="E497" s="26" t="s">
        <v>274</v>
      </c>
      <c r="F497" s="30">
        <v>0.27</v>
      </c>
    </row>
    <row r="498" spans="1:6" ht="15.75">
      <c r="A498" s="26"/>
      <c r="B498" s="27"/>
      <c r="C498" s="38" t="s">
        <v>123</v>
      </c>
      <c r="D498" s="26"/>
      <c r="E498" s="26"/>
      <c r="F498" s="30"/>
    </row>
    <row r="499" spans="1:6" ht="15.75">
      <c r="A499" s="26"/>
      <c r="B499" s="27"/>
      <c r="C499" s="38"/>
      <c r="D499" s="26"/>
      <c r="E499" s="26"/>
      <c r="F499" s="30"/>
    </row>
    <row r="500" spans="1:6" ht="15.75">
      <c r="A500" s="26"/>
      <c r="B500" s="27">
        <v>3062</v>
      </c>
      <c r="C500" s="38" t="s">
        <v>315</v>
      </c>
      <c r="D500" s="26" t="s">
        <v>273</v>
      </c>
      <c r="E500" s="26" t="s">
        <v>146</v>
      </c>
      <c r="F500" s="30">
        <v>0.33</v>
      </c>
    </row>
    <row r="501" spans="1:6" ht="15.75">
      <c r="A501" s="26"/>
      <c r="B501" s="27"/>
      <c r="C501" s="38" t="s">
        <v>123</v>
      </c>
      <c r="D501" s="26"/>
      <c r="E501" s="26"/>
      <c r="F501" s="30"/>
    </row>
    <row r="502" spans="1:255" ht="15.75">
      <c r="A502" s="50"/>
      <c r="B502" s="72"/>
      <c r="C502" s="73"/>
      <c r="D502" s="50"/>
      <c r="E502" s="35" t="s">
        <v>169</v>
      </c>
      <c r="F502" s="36">
        <f>SUM(F422:F500)</f>
        <v>14.770000000000001</v>
      </c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  <c r="BT502" s="74"/>
      <c r="BU502" s="74"/>
      <c r="BV502" s="74"/>
      <c r="BW502" s="74"/>
      <c r="BX502" s="74"/>
      <c r="BY502" s="74"/>
      <c r="BZ502" s="74"/>
      <c r="CA502" s="74"/>
      <c r="CB502" s="74"/>
      <c r="CC502" s="74"/>
      <c r="CD502" s="74"/>
      <c r="CE502" s="74"/>
      <c r="CF502" s="74"/>
      <c r="CG502" s="74"/>
      <c r="CH502" s="74"/>
      <c r="CI502" s="74"/>
      <c r="CJ502" s="74"/>
      <c r="CK502" s="74"/>
      <c r="CL502" s="74"/>
      <c r="CM502" s="74"/>
      <c r="CN502" s="74"/>
      <c r="CO502" s="74"/>
      <c r="CP502" s="74"/>
      <c r="CQ502" s="74"/>
      <c r="CR502" s="74"/>
      <c r="CS502" s="74"/>
      <c r="CT502" s="74"/>
      <c r="CU502" s="74"/>
      <c r="CV502" s="74"/>
      <c r="CW502" s="74"/>
      <c r="CX502" s="74"/>
      <c r="CY502" s="74"/>
      <c r="CZ502" s="74"/>
      <c r="DA502" s="74"/>
      <c r="DB502" s="74"/>
      <c r="DC502" s="74"/>
      <c r="DD502" s="74"/>
      <c r="DE502" s="74"/>
      <c r="DF502" s="74"/>
      <c r="DG502" s="74"/>
      <c r="DH502" s="74"/>
      <c r="DI502" s="74"/>
      <c r="DJ502" s="74"/>
      <c r="DK502" s="74"/>
      <c r="DL502" s="74"/>
      <c r="DM502" s="74"/>
      <c r="DN502" s="74"/>
      <c r="DO502" s="74"/>
      <c r="DP502" s="74"/>
      <c r="DQ502" s="74"/>
      <c r="DR502" s="74"/>
      <c r="DS502" s="74"/>
      <c r="DT502" s="74"/>
      <c r="DU502" s="74"/>
      <c r="DV502" s="74"/>
      <c r="DW502" s="74"/>
      <c r="DX502" s="74"/>
      <c r="DY502" s="74"/>
      <c r="DZ502" s="74"/>
      <c r="EA502" s="74"/>
      <c r="EB502" s="74"/>
      <c r="EC502" s="74"/>
      <c r="ED502" s="74"/>
      <c r="EE502" s="74"/>
      <c r="EF502" s="74"/>
      <c r="EG502" s="74"/>
      <c r="EH502" s="74"/>
      <c r="EI502" s="74"/>
      <c r="EJ502" s="74"/>
      <c r="EK502" s="74"/>
      <c r="EL502" s="74"/>
      <c r="EM502" s="74"/>
      <c r="EN502" s="74"/>
      <c r="EO502" s="74"/>
      <c r="EP502" s="74"/>
      <c r="EQ502" s="74"/>
      <c r="ER502" s="74"/>
      <c r="ES502" s="74"/>
      <c r="ET502" s="74"/>
      <c r="EU502" s="74"/>
      <c r="EV502" s="74"/>
      <c r="EW502" s="74"/>
      <c r="EX502" s="74"/>
      <c r="EY502" s="74"/>
      <c r="EZ502" s="74"/>
      <c r="FA502" s="74"/>
      <c r="FB502" s="74"/>
      <c r="FC502" s="74"/>
      <c r="FD502" s="74"/>
      <c r="FE502" s="74"/>
      <c r="FF502" s="74"/>
      <c r="FG502" s="74"/>
      <c r="FH502" s="74"/>
      <c r="FI502" s="74"/>
      <c r="FJ502" s="74"/>
      <c r="FK502" s="74"/>
      <c r="FL502" s="74"/>
      <c r="FM502" s="74"/>
      <c r="FN502" s="74"/>
      <c r="FO502" s="74"/>
      <c r="FP502" s="74"/>
      <c r="FQ502" s="74"/>
      <c r="FR502" s="74"/>
      <c r="FS502" s="74"/>
      <c r="FT502" s="74"/>
      <c r="FU502" s="74"/>
      <c r="FV502" s="74"/>
      <c r="FW502" s="74"/>
      <c r="FX502" s="74"/>
      <c r="FY502" s="74"/>
      <c r="FZ502" s="74"/>
      <c r="GA502" s="74"/>
      <c r="GB502" s="74"/>
      <c r="GC502" s="74"/>
      <c r="GD502" s="74"/>
      <c r="GE502" s="74"/>
      <c r="GF502" s="74"/>
      <c r="GG502" s="74"/>
      <c r="GH502" s="74"/>
      <c r="GI502" s="74"/>
      <c r="GJ502" s="74"/>
      <c r="GK502" s="74"/>
      <c r="GL502" s="74"/>
      <c r="GM502" s="74"/>
      <c r="GN502" s="74"/>
      <c r="GO502" s="74"/>
      <c r="GP502" s="74"/>
      <c r="GQ502" s="74"/>
      <c r="GR502" s="74"/>
      <c r="GS502" s="74"/>
      <c r="GT502" s="74"/>
      <c r="GU502" s="74"/>
      <c r="GV502" s="74"/>
      <c r="GW502" s="74"/>
      <c r="GX502" s="74"/>
      <c r="GY502" s="74"/>
      <c r="GZ502" s="74"/>
      <c r="HA502" s="74"/>
      <c r="HB502" s="74"/>
      <c r="HC502" s="74"/>
      <c r="HD502" s="74"/>
      <c r="HE502" s="74"/>
      <c r="HF502" s="74"/>
      <c r="HG502" s="74"/>
      <c r="HH502" s="74"/>
      <c r="HI502" s="74"/>
      <c r="HJ502" s="74"/>
      <c r="HK502" s="74"/>
      <c r="HL502" s="74"/>
      <c r="HM502" s="74"/>
      <c r="HN502" s="74"/>
      <c r="HO502" s="74"/>
      <c r="HP502" s="74"/>
      <c r="HQ502" s="74"/>
      <c r="HR502" s="74"/>
      <c r="HS502" s="74"/>
      <c r="HT502" s="74"/>
      <c r="HU502" s="74"/>
      <c r="HV502" s="74"/>
      <c r="HW502" s="74"/>
      <c r="HX502" s="74"/>
      <c r="HY502" s="74"/>
      <c r="HZ502" s="74"/>
      <c r="IA502" s="74"/>
      <c r="IB502" s="74"/>
      <c r="IC502" s="74"/>
      <c r="ID502" s="74"/>
      <c r="IE502" s="74"/>
      <c r="IF502" s="74"/>
      <c r="IG502" s="74"/>
      <c r="IH502" s="74"/>
      <c r="II502" s="74"/>
      <c r="IJ502" s="74"/>
      <c r="IK502" s="74"/>
      <c r="IL502" s="74"/>
      <c r="IM502" s="74"/>
      <c r="IN502" s="74"/>
      <c r="IO502" s="74"/>
      <c r="IP502" s="74"/>
      <c r="IQ502" s="74"/>
      <c r="IR502" s="74"/>
      <c r="IS502" s="74"/>
      <c r="IT502" s="74"/>
      <c r="IU502" s="74"/>
    </row>
    <row r="503" spans="1:6" ht="15.75">
      <c r="A503" s="26"/>
      <c r="B503" s="27"/>
      <c r="C503" s="37"/>
      <c r="D503" s="77" t="s">
        <v>10</v>
      </c>
      <c r="E503" s="26"/>
      <c r="F503" s="30"/>
    </row>
    <row r="504" spans="1:6" ht="15.75">
      <c r="A504" s="26"/>
      <c r="B504" s="27"/>
      <c r="C504" s="37"/>
      <c r="D504" s="26"/>
      <c r="E504" s="26"/>
      <c r="F504" s="30"/>
    </row>
    <row r="505" spans="1:6" ht="15.75">
      <c r="A505" s="33" t="s">
        <v>89</v>
      </c>
      <c r="B505" s="27"/>
      <c r="C505" s="42" t="s">
        <v>316</v>
      </c>
      <c r="D505" s="26" t="s">
        <v>317</v>
      </c>
      <c r="E505" s="26" t="s">
        <v>318</v>
      </c>
      <c r="F505" s="34" t="s">
        <v>319</v>
      </c>
    </row>
    <row r="506" spans="1:6" ht="15.75">
      <c r="A506" s="33" t="s">
        <v>93</v>
      </c>
      <c r="B506" s="27"/>
      <c r="C506" s="42" t="s">
        <v>320</v>
      </c>
      <c r="D506" s="26"/>
      <c r="E506" s="26"/>
      <c r="F506" s="30"/>
    </row>
    <row r="507" spans="1:6" ht="15.75">
      <c r="A507" s="26"/>
      <c r="B507" s="27"/>
      <c r="C507" s="37"/>
      <c r="D507" s="26"/>
      <c r="E507" s="26"/>
      <c r="F507" s="30"/>
    </row>
    <row r="508" spans="1:6" ht="15.75">
      <c r="A508" s="26"/>
      <c r="B508" s="27"/>
      <c r="C508" s="42" t="s">
        <v>316</v>
      </c>
      <c r="D508" s="26" t="s">
        <v>321</v>
      </c>
      <c r="E508" s="26" t="s">
        <v>322</v>
      </c>
      <c r="F508" s="34" t="s">
        <v>323</v>
      </c>
    </row>
    <row r="509" spans="1:6" ht="15.75">
      <c r="A509" s="26"/>
      <c r="B509" s="27"/>
      <c r="C509" s="42" t="s">
        <v>320</v>
      </c>
      <c r="D509" s="26"/>
      <c r="E509" s="26"/>
      <c r="F509" s="30"/>
    </row>
    <row r="510" spans="1:6" ht="15.75">
      <c r="A510" s="26"/>
      <c r="B510" s="27"/>
      <c r="C510" s="37"/>
      <c r="D510" s="26"/>
      <c r="E510" s="26"/>
      <c r="F510" s="30"/>
    </row>
    <row r="511" spans="1:6" ht="15.75">
      <c r="A511" s="26"/>
      <c r="B511" s="27"/>
      <c r="C511" s="42" t="s">
        <v>316</v>
      </c>
      <c r="D511" s="26" t="s">
        <v>324</v>
      </c>
      <c r="E511" s="26" t="s">
        <v>325</v>
      </c>
      <c r="F511" s="34" t="s">
        <v>326</v>
      </c>
    </row>
    <row r="512" spans="1:6" ht="15.75">
      <c r="A512" s="26"/>
      <c r="B512" s="27"/>
      <c r="C512" s="42" t="s">
        <v>320</v>
      </c>
      <c r="D512" s="26"/>
      <c r="E512" s="26"/>
      <c r="F512" s="30"/>
    </row>
    <row r="513" spans="1:255" ht="15.75">
      <c r="A513" s="50"/>
      <c r="B513" s="72"/>
      <c r="C513" s="76"/>
      <c r="D513" s="50"/>
      <c r="E513" s="35" t="s">
        <v>97</v>
      </c>
      <c r="F513" s="36">
        <f>SUM(F505:F511)</f>
        <v>0</v>
      </c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4"/>
      <c r="CA513" s="74"/>
      <c r="CB513" s="74"/>
      <c r="CC513" s="74"/>
      <c r="CD513" s="74"/>
      <c r="CE513" s="74"/>
      <c r="CF513" s="74"/>
      <c r="CG513" s="74"/>
      <c r="CH513" s="74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  <c r="DD513" s="74"/>
      <c r="DE513" s="74"/>
      <c r="DF513" s="74"/>
      <c r="DG513" s="74"/>
      <c r="DH513" s="74"/>
      <c r="DI513" s="74"/>
      <c r="DJ513" s="74"/>
      <c r="DK513" s="74"/>
      <c r="DL513" s="74"/>
      <c r="DM513" s="74"/>
      <c r="DN513" s="74"/>
      <c r="DO513" s="74"/>
      <c r="DP513" s="74"/>
      <c r="DQ513" s="74"/>
      <c r="DR513" s="74"/>
      <c r="DS513" s="74"/>
      <c r="DT513" s="74"/>
      <c r="DU513" s="74"/>
      <c r="DV513" s="74"/>
      <c r="DW513" s="74"/>
      <c r="DX513" s="74"/>
      <c r="DY513" s="74"/>
      <c r="DZ513" s="74"/>
      <c r="EA513" s="74"/>
      <c r="EB513" s="74"/>
      <c r="EC513" s="74"/>
      <c r="ED513" s="74"/>
      <c r="EE513" s="74"/>
      <c r="EF513" s="74"/>
      <c r="EG513" s="74"/>
      <c r="EH513" s="74"/>
      <c r="EI513" s="74"/>
      <c r="EJ513" s="74"/>
      <c r="EK513" s="74"/>
      <c r="EL513" s="74"/>
      <c r="EM513" s="74"/>
      <c r="EN513" s="74"/>
      <c r="EO513" s="74"/>
      <c r="EP513" s="74"/>
      <c r="EQ513" s="74"/>
      <c r="ER513" s="74"/>
      <c r="ES513" s="74"/>
      <c r="ET513" s="74"/>
      <c r="EU513" s="74"/>
      <c r="EV513" s="74"/>
      <c r="EW513" s="74"/>
      <c r="EX513" s="74"/>
      <c r="EY513" s="74"/>
      <c r="EZ513" s="74"/>
      <c r="FA513" s="74"/>
      <c r="FB513" s="74"/>
      <c r="FC513" s="74"/>
      <c r="FD513" s="74"/>
      <c r="FE513" s="74"/>
      <c r="FF513" s="74"/>
      <c r="FG513" s="74"/>
      <c r="FH513" s="74"/>
      <c r="FI513" s="74"/>
      <c r="FJ513" s="74"/>
      <c r="FK513" s="74"/>
      <c r="FL513" s="74"/>
      <c r="FM513" s="74"/>
      <c r="FN513" s="74"/>
      <c r="FO513" s="74"/>
      <c r="FP513" s="74"/>
      <c r="FQ513" s="74"/>
      <c r="FR513" s="74"/>
      <c r="FS513" s="74"/>
      <c r="FT513" s="74"/>
      <c r="FU513" s="74"/>
      <c r="FV513" s="74"/>
      <c r="FW513" s="74"/>
      <c r="FX513" s="74"/>
      <c r="FY513" s="74"/>
      <c r="FZ513" s="74"/>
      <c r="GA513" s="74"/>
      <c r="GB513" s="74"/>
      <c r="GC513" s="74"/>
      <c r="GD513" s="74"/>
      <c r="GE513" s="74"/>
      <c r="GF513" s="74"/>
      <c r="GG513" s="74"/>
      <c r="GH513" s="74"/>
      <c r="GI513" s="74"/>
      <c r="GJ513" s="74"/>
      <c r="GK513" s="74"/>
      <c r="GL513" s="74"/>
      <c r="GM513" s="74"/>
      <c r="GN513" s="74"/>
      <c r="GO513" s="74"/>
      <c r="GP513" s="74"/>
      <c r="GQ513" s="74"/>
      <c r="GR513" s="74"/>
      <c r="GS513" s="74"/>
      <c r="GT513" s="74"/>
      <c r="GU513" s="74"/>
      <c r="GV513" s="74"/>
      <c r="GW513" s="74"/>
      <c r="GX513" s="74"/>
      <c r="GY513" s="74"/>
      <c r="GZ513" s="74"/>
      <c r="HA513" s="74"/>
      <c r="HB513" s="74"/>
      <c r="HC513" s="74"/>
      <c r="HD513" s="74"/>
      <c r="HE513" s="74"/>
      <c r="HF513" s="74"/>
      <c r="HG513" s="74"/>
      <c r="HH513" s="74"/>
      <c r="HI513" s="74"/>
      <c r="HJ513" s="74"/>
      <c r="HK513" s="74"/>
      <c r="HL513" s="74"/>
      <c r="HM513" s="74"/>
      <c r="HN513" s="74"/>
      <c r="HO513" s="74"/>
      <c r="HP513" s="74"/>
      <c r="HQ513" s="74"/>
      <c r="HR513" s="74"/>
      <c r="HS513" s="74"/>
      <c r="HT513" s="74"/>
      <c r="HU513" s="74"/>
      <c r="HV513" s="74"/>
      <c r="HW513" s="74"/>
      <c r="HX513" s="74"/>
      <c r="HY513" s="74"/>
      <c r="HZ513" s="74"/>
      <c r="IA513" s="74"/>
      <c r="IB513" s="74"/>
      <c r="IC513" s="74"/>
      <c r="ID513" s="74"/>
      <c r="IE513" s="74"/>
      <c r="IF513" s="74"/>
      <c r="IG513" s="74"/>
      <c r="IH513" s="74"/>
      <c r="II513" s="74"/>
      <c r="IJ513" s="74"/>
      <c r="IK513" s="74"/>
      <c r="IL513" s="74"/>
      <c r="IM513" s="74"/>
      <c r="IN513" s="74"/>
      <c r="IO513" s="74"/>
      <c r="IP513" s="74"/>
      <c r="IQ513" s="74"/>
      <c r="IR513" s="74"/>
      <c r="IS513" s="74"/>
      <c r="IT513" s="74"/>
      <c r="IU513" s="74"/>
    </row>
    <row r="514" spans="1:6" ht="15.75">
      <c r="A514" s="26"/>
      <c r="B514" s="27"/>
      <c r="C514" s="37"/>
      <c r="D514" s="26"/>
      <c r="E514" s="26"/>
      <c r="F514" s="30"/>
    </row>
    <row r="515" spans="1:6" ht="15.75">
      <c r="A515" s="33" t="s">
        <v>98</v>
      </c>
      <c r="B515" s="27"/>
      <c r="C515" s="42" t="s">
        <v>263</v>
      </c>
      <c r="D515" s="26" t="s">
        <v>298</v>
      </c>
      <c r="E515" s="26" t="s">
        <v>327</v>
      </c>
      <c r="F515" s="30">
        <v>1.234</v>
      </c>
    </row>
    <row r="516" spans="1:6" ht="15.75">
      <c r="A516" s="26"/>
      <c r="B516" s="27"/>
      <c r="C516" s="37"/>
      <c r="D516" s="26"/>
      <c r="E516" s="26"/>
      <c r="F516" s="30"/>
    </row>
    <row r="517" spans="1:6" ht="15.75">
      <c r="A517" s="26"/>
      <c r="B517" s="27"/>
      <c r="C517" s="42" t="s">
        <v>328</v>
      </c>
      <c r="D517" s="26" t="s">
        <v>329</v>
      </c>
      <c r="E517" s="26" t="s">
        <v>312</v>
      </c>
      <c r="F517" s="30">
        <v>0.997</v>
      </c>
    </row>
    <row r="518" spans="1:6" ht="15.75">
      <c r="A518" s="26"/>
      <c r="B518" s="27"/>
      <c r="C518" s="37"/>
      <c r="D518" s="26"/>
      <c r="E518" s="26"/>
      <c r="F518" s="30"/>
    </row>
    <row r="519" spans="1:6" ht="15.75">
      <c r="A519" s="26"/>
      <c r="B519" s="27"/>
      <c r="C519" s="42" t="s">
        <v>90</v>
      </c>
      <c r="D519" s="26" t="s">
        <v>94</v>
      </c>
      <c r="E519" s="26" t="s">
        <v>312</v>
      </c>
      <c r="F519" s="30">
        <v>0.499</v>
      </c>
    </row>
    <row r="520" spans="1:6" ht="15.75">
      <c r="A520" s="26"/>
      <c r="B520" s="27"/>
      <c r="C520" s="37"/>
      <c r="D520" s="26"/>
      <c r="E520" s="26"/>
      <c r="F520" s="30"/>
    </row>
    <row r="521" spans="1:6" ht="15.75">
      <c r="A521" s="26"/>
      <c r="B521" s="27"/>
      <c r="C521" s="42" t="s">
        <v>90</v>
      </c>
      <c r="D521" s="26" t="s">
        <v>298</v>
      </c>
      <c r="E521" s="26" t="s">
        <v>92</v>
      </c>
      <c r="F521" s="30">
        <v>1.968</v>
      </c>
    </row>
    <row r="522" spans="1:6" ht="15.75">
      <c r="A522" s="26"/>
      <c r="B522" s="27"/>
      <c r="C522" s="37"/>
      <c r="D522" s="26"/>
      <c r="E522" s="26"/>
      <c r="F522" s="30"/>
    </row>
    <row r="523" spans="1:255" ht="15.75">
      <c r="A523" s="50"/>
      <c r="B523" s="72"/>
      <c r="C523" s="76"/>
      <c r="D523" s="50"/>
      <c r="E523" s="35" t="s">
        <v>106</v>
      </c>
      <c r="F523" s="36">
        <f>SUM(F515:F521)</f>
        <v>4.698</v>
      </c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4"/>
      <c r="CA523" s="74"/>
      <c r="CB523" s="74"/>
      <c r="CC523" s="74"/>
      <c r="CD523" s="74"/>
      <c r="CE523" s="74"/>
      <c r="CF523" s="74"/>
      <c r="CG523" s="74"/>
      <c r="CH523" s="74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  <c r="CZ523" s="74"/>
      <c r="DA523" s="74"/>
      <c r="DB523" s="74"/>
      <c r="DC523" s="74"/>
      <c r="DD523" s="74"/>
      <c r="DE523" s="74"/>
      <c r="DF523" s="74"/>
      <c r="DG523" s="74"/>
      <c r="DH523" s="74"/>
      <c r="DI523" s="74"/>
      <c r="DJ523" s="74"/>
      <c r="DK523" s="74"/>
      <c r="DL523" s="74"/>
      <c r="DM523" s="74"/>
      <c r="DN523" s="74"/>
      <c r="DO523" s="74"/>
      <c r="DP523" s="74"/>
      <c r="DQ523" s="74"/>
      <c r="DR523" s="74"/>
      <c r="DS523" s="74"/>
      <c r="DT523" s="74"/>
      <c r="DU523" s="74"/>
      <c r="DV523" s="74"/>
      <c r="DW523" s="74"/>
      <c r="DX523" s="74"/>
      <c r="DY523" s="74"/>
      <c r="DZ523" s="74"/>
      <c r="EA523" s="74"/>
      <c r="EB523" s="74"/>
      <c r="EC523" s="74"/>
      <c r="ED523" s="74"/>
      <c r="EE523" s="74"/>
      <c r="EF523" s="74"/>
      <c r="EG523" s="74"/>
      <c r="EH523" s="74"/>
      <c r="EI523" s="74"/>
      <c r="EJ523" s="74"/>
      <c r="EK523" s="74"/>
      <c r="EL523" s="74"/>
      <c r="EM523" s="74"/>
      <c r="EN523" s="74"/>
      <c r="EO523" s="74"/>
      <c r="EP523" s="74"/>
      <c r="EQ523" s="74"/>
      <c r="ER523" s="74"/>
      <c r="ES523" s="74"/>
      <c r="ET523" s="74"/>
      <c r="EU523" s="74"/>
      <c r="EV523" s="74"/>
      <c r="EW523" s="74"/>
      <c r="EX523" s="74"/>
      <c r="EY523" s="74"/>
      <c r="EZ523" s="74"/>
      <c r="FA523" s="74"/>
      <c r="FB523" s="74"/>
      <c r="FC523" s="74"/>
      <c r="FD523" s="74"/>
      <c r="FE523" s="74"/>
      <c r="FF523" s="74"/>
      <c r="FG523" s="74"/>
      <c r="FH523" s="74"/>
      <c r="FI523" s="74"/>
      <c r="FJ523" s="74"/>
      <c r="FK523" s="74"/>
      <c r="FL523" s="74"/>
      <c r="FM523" s="74"/>
      <c r="FN523" s="74"/>
      <c r="FO523" s="74"/>
      <c r="FP523" s="74"/>
      <c r="FQ523" s="74"/>
      <c r="FR523" s="74"/>
      <c r="FS523" s="74"/>
      <c r="FT523" s="74"/>
      <c r="FU523" s="74"/>
      <c r="FV523" s="74"/>
      <c r="FW523" s="74"/>
      <c r="FX523" s="74"/>
      <c r="FY523" s="74"/>
      <c r="FZ523" s="74"/>
      <c r="GA523" s="74"/>
      <c r="GB523" s="74"/>
      <c r="GC523" s="74"/>
      <c r="GD523" s="74"/>
      <c r="GE523" s="74"/>
      <c r="GF523" s="74"/>
      <c r="GG523" s="74"/>
      <c r="GH523" s="74"/>
      <c r="GI523" s="74"/>
      <c r="GJ523" s="74"/>
      <c r="GK523" s="74"/>
      <c r="GL523" s="74"/>
      <c r="GM523" s="74"/>
      <c r="GN523" s="74"/>
      <c r="GO523" s="74"/>
      <c r="GP523" s="74"/>
      <c r="GQ523" s="74"/>
      <c r="GR523" s="74"/>
      <c r="GS523" s="74"/>
      <c r="GT523" s="74"/>
      <c r="GU523" s="74"/>
      <c r="GV523" s="74"/>
      <c r="GW523" s="74"/>
      <c r="GX523" s="74"/>
      <c r="GY523" s="74"/>
      <c r="GZ523" s="74"/>
      <c r="HA523" s="74"/>
      <c r="HB523" s="74"/>
      <c r="HC523" s="74"/>
      <c r="HD523" s="74"/>
      <c r="HE523" s="74"/>
      <c r="HF523" s="74"/>
      <c r="HG523" s="74"/>
      <c r="HH523" s="74"/>
      <c r="HI523" s="74"/>
      <c r="HJ523" s="74"/>
      <c r="HK523" s="74"/>
      <c r="HL523" s="74"/>
      <c r="HM523" s="74"/>
      <c r="HN523" s="74"/>
      <c r="HO523" s="74"/>
      <c r="HP523" s="74"/>
      <c r="HQ523" s="74"/>
      <c r="HR523" s="74"/>
      <c r="HS523" s="74"/>
      <c r="HT523" s="74"/>
      <c r="HU523" s="74"/>
      <c r="HV523" s="74"/>
      <c r="HW523" s="74"/>
      <c r="HX523" s="74"/>
      <c r="HY523" s="74"/>
      <c r="HZ523" s="74"/>
      <c r="IA523" s="74"/>
      <c r="IB523" s="74"/>
      <c r="IC523" s="74"/>
      <c r="ID523" s="74"/>
      <c r="IE523" s="74"/>
      <c r="IF523" s="74"/>
      <c r="IG523" s="74"/>
      <c r="IH523" s="74"/>
      <c r="II523" s="74"/>
      <c r="IJ523" s="74"/>
      <c r="IK523" s="74"/>
      <c r="IL523" s="74"/>
      <c r="IM523" s="74"/>
      <c r="IN523" s="74"/>
      <c r="IO523" s="74"/>
      <c r="IP523" s="74"/>
      <c r="IQ523" s="74"/>
      <c r="IR523" s="74"/>
      <c r="IS523" s="74"/>
      <c r="IT523" s="74"/>
      <c r="IU523" s="74"/>
    </row>
    <row r="524" spans="1:6" ht="15.75">
      <c r="A524" s="26"/>
      <c r="B524" s="27"/>
      <c r="C524" s="37"/>
      <c r="D524" s="26"/>
      <c r="E524" s="26"/>
      <c r="F524" s="30"/>
    </row>
    <row r="525" spans="1:6" ht="15.75">
      <c r="A525" s="33" t="s">
        <v>330</v>
      </c>
      <c r="B525" s="27"/>
      <c r="C525" s="42" t="s">
        <v>331</v>
      </c>
      <c r="D525" s="26" t="s">
        <v>332</v>
      </c>
      <c r="E525" s="26" t="s">
        <v>333</v>
      </c>
      <c r="F525" s="30">
        <v>1.737</v>
      </c>
    </row>
    <row r="526" spans="1:6" ht="15.75">
      <c r="A526" s="26"/>
      <c r="B526" s="27"/>
      <c r="C526" s="37"/>
      <c r="D526" s="26"/>
      <c r="E526" s="26"/>
      <c r="F526" s="30"/>
    </row>
    <row r="527" spans="1:6" ht="31.5">
      <c r="A527" s="26"/>
      <c r="B527" s="27">
        <v>3201</v>
      </c>
      <c r="C527" s="123" t="s">
        <v>1118</v>
      </c>
      <c r="D527" s="26" t="s">
        <v>334</v>
      </c>
      <c r="E527" s="26" t="s">
        <v>92</v>
      </c>
      <c r="F527" s="30">
        <v>1.01</v>
      </c>
    </row>
    <row r="528" spans="1:6" ht="15.75">
      <c r="A528" s="26"/>
      <c r="B528" s="27"/>
      <c r="C528" s="38" t="s">
        <v>1019</v>
      </c>
      <c r="D528" s="26"/>
      <c r="E528" s="26"/>
      <c r="F528" s="30"/>
    </row>
    <row r="529" spans="1:255" ht="15.75">
      <c r="A529" s="50"/>
      <c r="B529" s="72"/>
      <c r="C529" s="50"/>
      <c r="D529" s="50"/>
      <c r="E529" s="35" t="s">
        <v>124</v>
      </c>
      <c r="F529" s="36">
        <f>SUM(F525:F527)</f>
        <v>2.747</v>
      </c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74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  <c r="BT529" s="74"/>
      <c r="BU529" s="74"/>
      <c r="BV529" s="74"/>
      <c r="BW529" s="74"/>
      <c r="BX529" s="74"/>
      <c r="BY529" s="74"/>
      <c r="BZ529" s="74"/>
      <c r="CA529" s="74"/>
      <c r="CB529" s="74"/>
      <c r="CC529" s="74"/>
      <c r="CD529" s="74"/>
      <c r="CE529" s="74"/>
      <c r="CF529" s="74"/>
      <c r="CG529" s="74"/>
      <c r="CH529" s="74"/>
      <c r="CI529" s="74"/>
      <c r="CJ529" s="74"/>
      <c r="CK529" s="74"/>
      <c r="CL529" s="74"/>
      <c r="CM529" s="74"/>
      <c r="CN529" s="74"/>
      <c r="CO529" s="74"/>
      <c r="CP529" s="74"/>
      <c r="CQ529" s="74"/>
      <c r="CR529" s="74"/>
      <c r="CS529" s="74"/>
      <c r="CT529" s="74"/>
      <c r="CU529" s="74"/>
      <c r="CV529" s="74"/>
      <c r="CW529" s="74"/>
      <c r="CX529" s="74"/>
      <c r="CY529" s="74"/>
      <c r="CZ529" s="74"/>
      <c r="DA529" s="74"/>
      <c r="DB529" s="74"/>
      <c r="DC529" s="74"/>
      <c r="DD529" s="74"/>
      <c r="DE529" s="74"/>
      <c r="DF529" s="74"/>
      <c r="DG529" s="74"/>
      <c r="DH529" s="74"/>
      <c r="DI529" s="74"/>
      <c r="DJ529" s="74"/>
      <c r="DK529" s="74"/>
      <c r="DL529" s="74"/>
      <c r="DM529" s="74"/>
      <c r="DN529" s="74"/>
      <c r="DO529" s="74"/>
      <c r="DP529" s="74"/>
      <c r="DQ529" s="74"/>
      <c r="DR529" s="74"/>
      <c r="DS529" s="74"/>
      <c r="DT529" s="74"/>
      <c r="DU529" s="74"/>
      <c r="DV529" s="74"/>
      <c r="DW529" s="74"/>
      <c r="DX529" s="74"/>
      <c r="DY529" s="74"/>
      <c r="DZ529" s="74"/>
      <c r="EA529" s="74"/>
      <c r="EB529" s="74"/>
      <c r="EC529" s="74"/>
      <c r="ED529" s="74"/>
      <c r="EE529" s="74"/>
      <c r="EF529" s="74"/>
      <c r="EG529" s="74"/>
      <c r="EH529" s="74"/>
      <c r="EI529" s="74"/>
      <c r="EJ529" s="74"/>
      <c r="EK529" s="74"/>
      <c r="EL529" s="74"/>
      <c r="EM529" s="74"/>
      <c r="EN529" s="74"/>
      <c r="EO529" s="74"/>
      <c r="EP529" s="74"/>
      <c r="EQ529" s="74"/>
      <c r="ER529" s="74"/>
      <c r="ES529" s="74"/>
      <c r="ET529" s="74"/>
      <c r="EU529" s="74"/>
      <c r="EV529" s="74"/>
      <c r="EW529" s="74"/>
      <c r="EX529" s="74"/>
      <c r="EY529" s="74"/>
      <c r="EZ529" s="74"/>
      <c r="FA529" s="74"/>
      <c r="FB529" s="74"/>
      <c r="FC529" s="74"/>
      <c r="FD529" s="74"/>
      <c r="FE529" s="74"/>
      <c r="FF529" s="74"/>
      <c r="FG529" s="74"/>
      <c r="FH529" s="74"/>
      <c r="FI529" s="74"/>
      <c r="FJ529" s="74"/>
      <c r="FK529" s="74"/>
      <c r="FL529" s="74"/>
      <c r="FM529" s="74"/>
      <c r="FN529" s="74"/>
      <c r="FO529" s="74"/>
      <c r="FP529" s="74"/>
      <c r="FQ529" s="74"/>
      <c r="FR529" s="74"/>
      <c r="FS529" s="74"/>
      <c r="FT529" s="74"/>
      <c r="FU529" s="74"/>
      <c r="FV529" s="74"/>
      <c r="FW529" s="74"/>
      <c r="FX529" s="74"/>
      <c r="FY529" s="74"/>
      <c r="FZ529" s="74"/>
      <c r="GA529" s="74"/>
      <c r="GB529" s="74"/>
      <c r="GC529" s="74"/>
      <c r="GD529" s="74"/>
      <c r="GE529" s="74"/>
      <c r="GF529" s="74"/>
      <c r="GG529" s="74"/>
      <c r="GH529" s="74"/>
      <c r="GI529" s="74"/>
      <c r="GJ529" s="74"/>
      <c r="GK529" s="74"/>
      <c r="GL529" s="74"/>
      <c r="GM529" s="74"/>
      <c r="GN529" s="74"/>
      <c r="GO529" s="74"/>
      <c r="GP529" s="74"/>
      <c r="GQ529" s="74"/>
      <c r="GR529" s="74"/>
      <c r="GS529" s="74"/>
      <c r="GT529" s="74"/>
      <c r="GU529" s="74"/>
      <c r="GV529" s="74"/>
      <c r="GW529" s="74"/>
      <c r="GX529" s="74"/>
      <c r="GY529" s="74"/>
      <c r="GZ529" s="74"/>
      <c r="HA529" s="74"/>
      <c r="HB529" s="74"/>
      <c r="HC529" s="74"/>
      <c r="HD529" s="74"/>
      <c r="HE529" s="74"/>
      <c r="HF529" s="74"/>
      <c r="HG529" s="74"/>
      <c r="HH529" s="74"/>
      <c r="HI529" s="74"/>
      <c r="HJ529" s="74"/>
      <c r="HK529" s="74"/>
      <c r="HL529" s="74"/>
      <c r="HM529" s="74"/>
      <c r="HN529" s="74"/>
      <c r="HO529" s="74"/>
      <c r="HP529" s="74"/>
      <c r="HQ529" s="74"/>
      <c r="HR529" s="74"/>
      <c r="HS529" s="74"/>
      <c r="HT529" s="74"/>
      <c r="HU529" s="74"/>
      <c r="HV529" s="74"/>
      <c r="HW529" s="74"/>
      <c r="HX529" s="74"/>
      <c r="HY529" s="74"/>
      <c r="HZ529" s="74"/>
      <c r="IA529" s="74"/>
      <c r="IB529" s="74"/>
      <c r="IC529" s="74"/>
      <c r="ID529" s="74"/>
      <c r="IE529" s="74"/>
      <c r="IF529" s="74"/>
      <c r="IG529" s="74"/>
      <c r="IH529" s="74"/>
      <c r="II529" s="74"/>
      <c r="IJ529" s="74"/>
      <c r="IK529" s="74"/>
      <c r="IL529" s="74"/>
      <c r="IM529" s="74"/>
      <c r="IN529" s="74"/>
      <c r="IO529" s="74"/>
      <c r="IP529" s="74"/>
      <c r="IQ529" s="74"/>
      <c r="IR529" s="74"/>
      <c r="IS529" s="74"/>
      <c r="IT529" s="74"/>
      <c r="IU529" s="74"/>
    </row>
    <row r="530" spans="1:6" ht="15.75">
      <c r="A530" s="26"/>
      <c r="B530" s="27"/>
      <c r="C530" s="26"/>
      <c r="D530" s="26"/>
      <c r="E530" s="26"/>
      <c r="F530" s="30"/>
    </row>
    <row r="531" spans="1:6" ht="15.75">
      <c r="A531" s="26"/>
      <c r="B531" s="27"/>
      <c r="C531" s="26"/>
      <c r="D531" s="26"/>
      <c r="E531" s="26"/>
      <c r="F531" s="30"/>
    </row>
    <row r="532" spans="1:6" ht="15.75">
      <c r="A532" s="33" t="s">
        <v>236</v>
      </c>
      <c r="B532" s="27">
        <v>3202</v>
      </c>
      <c r="C532" s="42" t="s">
        <v>335</v>
      </c>
      <c r="D532" s="26" t="s">
        <v>334</v>
      </c>
      <c r="E532" s="26" t="s">
        <v>336</v>
      </c>
      <c r="F532" s="30">
        <v>0.94</v>
      </c>
    </row>
    <row r="533" spans="1:6" ht="15.75">
      <c r="A533" s="26"/>
      <c r="B533" s="27"/>
      <c r="C533" s="38" t="s">
        <v>117</v>
      </c>
      <c r="D533" s="26"/>
      <c r="E533" s="26"/>
      <c r="F533" s="30"/>
    </row>
    <row r="534" spans="1:6" ht="15.75">
      <c r="A534" s="26"/>
      <c r="B534" s="27"/>
      <c r="C534" s="26"/>
      <c r="D534" s="26"/>
      <c r="E534" s="26"/>
      <c r="F534" s="30"/>
    </row>
    <row r="535" spans="1:6" ht="15.75">
      <c r="A535" s="26"/>
      <c r="B535" s="27">
        <v>3203</v>
      </c>
      <c r="C535" s="42" t="s">
        <v>1020</v>
      </c>
      <c r="D535" s="26" t="s">
        <v>1023</v>
      </c>
      <c r="E535" s="26" t="s">
        <v>92</v>
      </c>
      <c r="F535" s="30">
        <v>1</v>
      </c>
    </row>
    <row r="536" spans="1:6" ht="15.75">
      <c r="A536" s="26"/>
      <c r="B536" s="27"/>
      <c r="C536" s="42" t="s">
        <v>62</v>
      </c>
      <c r="D536" s="26"/>
      <c r="E536" s="26"/>
      <c r="F536" s="30"/>
    </row>
    <row r="537" spans="1:6" ht="15.75">
      <c r="A537" s="26"/>
      <c r="B537" s="27"/>
      <c r="C537" s="38" t="s">
        <v>1022</v>
      </c>
      <c r="D537" s="26"/>
      <c r="E537" s="26"/>
      <c r="F537" s="30"/>
    </row>
    <row r="538" spans="1:6" ht="15.75">
      <c r="A538" s="26"/>
      <c r="B538" s="27"/>
      <c r="C538" s="26"/>
      <c r="D538" s="26"/>
      <c r="E538" s="26"/>
      <c r="F538" s="30"/>
    </row>
    <row r="539" spans="1:6" ht="15.75">
      <c r="A539" s="26"/>
      <c r="B539" s="27">
        <v>3204</v>
      </c>
      <c r="C539" s="42" t="s">
        <v>287</v>
      </c>
      <c r="D539" s="26" t="s">
        <v>94</v>
      </c>
      <c r="E539" s="26" t="s">
        <v>312</v>
      </c>
      <c r="F539" s="30">
        <v>0.08</v>
      </c>
    </row>
    <row r="540" spans="1:6" ht="15.75">
      <c r="A540" s="26"/>
      <c r="B540" s="27"/>
      <c r="C540" s="38" t="s">
        <v>1010</v>
      </c>
      <c r="D540" s="26"/>
      <c r="E540" s="26"/>
      <c r="F540" s="30"/>
    </row>
    <row r="541" spans="1:6" ht="15.75">
      <c r="A541" s="26"/>
      <c r="B541" s="27"/>
      <c r="C541" s="26"/>
      <c r="D541" s="26"/>
      <c r="E541" s="26"/>
      <c r="F541" s="30"/>
    </row>
    <row r="542" spans="1:6" ht="15.75">
      <c r="A542" s="26"/>
      <c r="B542" s="27">
        <v>3206</v>
      </c>
      <c r="C542" s="42" t="s">
        <v>281</v>
      </c>
      <c r="D542" s="26" t="s">
        <v>298</v>
      </c>
      <c r="E542" s="26" t="s">
        <v>1023</v>
      </c>
      <c r="F542" s="30">
        <v>1.75</v>
      </c>
    </row>
    <row r="543" spans="1:6" ht="15.75">
      <c r="A543" s="26"/>
      <c r="B543" s="27"/>
      <c r="C543" s="38" t="s">
        <v>1022</v>
      </c>
      <c r="D543" s="26"/>
      <c r="E543" s="26"/>
      <c r="F543" s="30"/>
    </row>
    <row r="544" spans="1:6" ht="15.75">
      <c r="A544" s="26"/>
      <c r="B544" s="27"/>
      <c r="C544" s="26"/>
      <c r="D544" s="26"/>
      <c r="E544" s="26"/>
      <c r="F544" s="30"/>
    </row>
    <row r="545" spans="1:6" ht="15.75">
      <c r="A545" s="26"/>
      <c r="B545" s="27">
        <v>3208</v>
      </c>
      <c r="C545" s="42" t="s">
        <v>304</v>
      </c>
      <c r="D545" s="26" t="s">
        <v>298</v>
      </c>
      <c r="E545" s="26" t="s">
        <v>337</v>
      </c>
      <c r="F545" s="30">
        <v>0.47</v>
      </c>
    </row>
    <row r="546" spans="1:6" ht="15.75">
      <c r="A546" s="26"/>
      <c r="B546" s="27"/>
      <c r="C546" s="38" t="s">
        <v>1024</v>
      </c>
      <c r="D546" s="26"/>
      <c r="E546" s="26"/>
      <c r="F546" s="30"/>
    </row>
    <row r="547" spans="1:6" ht="15.75">
      <c r="A547" s="26"/>
      <c r="B547" s="27"/>
      <c r="C547" s="26"/>
      <c r="D547" s="26"/>
      <c r="E547" s="26"/>
      <c r="F547" s="30"/>
    </row>
    <row r="548" spans="1:6" ht="15.75">
      <c r="A548" s="26"/>
      <c r="B548" s="27">
        <v>3210</v>
      </c>
      <c r="C548" s="42" t="s">
        <v>306</v>
      </c>
      <c r="D548" s="26" t="s">
        <v>298</v>
      </c>
      <c r="E548" s="26" t="s">
        <v>334</v>
      </c>
      <c r="F548" s="30">
        <v>0.09</v>
      </c>
    </row>
    <row r="549" spans="1:6" ht="15.75">
      <c r="A549" s="26"/>
      <c r="B549" s="27"/>
      <c r="C549" s="38" t="s">
        <v>1025</v>
      </c>
      <c r="D549" s="26"/>
      <c r="E549" s="26"/>
      <c r="F549" s="30"/>
    </row>
    <row r="550" spans="1:6" ht="15.75">
      <c r="A550" s="26"/>
      <c r="B550" s="27"/>
      <c r="C550" s="26"/>
      <c r="D550" s="26"/>
      <c r="E550" s="26"/>
      <c r="F550" s="30"/>
    </row>
    <row r="551" spans="1:6" ht="15.75">
      <c r="A551" s="26"/>
      <c r="B551" s="27">
        <v>3212</v>
      </c>
      <c r="C551" s="42" t="s">
        <v>338</v>
      </c>
      <c r="D551" s="26" t="s">
        <v>339</v>
      </c>
      <c r="E551" s="26" t="s">
        <v>327</v>
      </c>
      <c r="F551" s="30">
        <v>0.48</v>
      </c>
    </row>
    <row r="552" spans="1:6" ht="15.75">
      <c r="A552" s="26"/>
      <c r="B552" s="27"/>
      <c r="C552" s="38" t="s">
        <v>1016</v>
      </c>
      <c r="D552" s="26"/>
      <c r="E552" s="26"/>
      <c r="F552" s="30"/>
    </row>
    <row r="553" spans="1:6" ht="15.75">
      <c r="A553" s="26"/>
      <c r="B553" s="27"/>
      <c r="C553" s="26"/>
      <c r="D553" s="26"/>
      <c r="E553" s="26"/>
      <c r="F553" s="30"/>
    </row>
    <row r="554" spans="1:6" ht="15.75">
      <c r="A554" s="26"/>
      <c r="B554" s="27">
        <v>3214</v>
      </c>
      <c r="C554" s="42" t="s">
        <v>340</v>
      </c>
      <c r="D554" s="26" t="s">
        <v>334</v>
      </c>
      <c r="E554" s="26" t="s">
        <v>341</v>
      </c>
      <c r="F554" s="30">
        <v>2.4</v>
      </c>
    </row>
    <row r="555" spans="1:6" ht="15.75">
      <c r="A555" s="26"/>
      <c r="B555" s="27"/>
      <c r="C555" s="38" t="s">
        <v>1026</v>
      </c>
      <c r="D555" s="26"/>
      <c r="E555" s="26"/>
      <c r="F555" s="30"/>
    </row>
    <row r="556" spans="1:6" ht="15.75">
      <c r="A556" s="26"/>
      <c r="B556" s="27"/>
      <c r="C556" s="26"/>
      <c r="D556" s="26"/>
      <c r="E556" s="26"/>
      <c r="F556" s="30"/>
    </row>
    <row r="557" spans="1:6" ht="15.75">
      <c r="A557" s="26"/>
      <c r="B557" s="27">
        <v>3216</v>
      </c>
      <c r="C557" s="42" t="s">
        <v>342</v>
      </c>
      <c r="D557" s="26" t="s">
        <v>339</v>
      </c>
      <c r="E557" s="26" t="s">
        <v>343</v>
      </c>
      <c r="F557" s="30">
        <v>0.3</v>
      </c>
    </row>
    <row r="558" spans="1:6" ht="15.75">
      <c r="A558" s="26"/>
      <c r="B558" s="27"/>
      <c r="C558" s="38" t="s">
        <v>1016</v>
      </c>
      <c r="D558" s="26"/>
      <c r="E558" s="26"/>
      <c r="F558" s="30"/>
    </row>
    <row r="559" spans="1:6" ht="15.75">
      <c r="A559" s="26"/>
      <c r="B559" s="27"/>
      <c r="C559" s="26"/>
      <c r="D559" s="26"/>
      <c r="E559" s="26"/>
      <c r="F559" s="30"/>
    </row>
    <row r="560" spans="1:6" ht="15.75">
      <c r="A560" s="26"/>
      <c r="B560" s="27">
        <v>3218</v>
      </c>
      <c r="C560" s="42" t="s">
        <v>279</v>
      </c>
      <c r="D560" s="26" t="s">
        <v>335</v>
      </c>
      <c r="E560" s="26" t="s">
        <v>312</v>
      </c>
      <c r="F560" s="30">
        <v>0.52</v>
      </c>
    </row>
    <row r="561" spans="1:6" ht="15.75">
      <c r="A561" s="26"/>
      <c r="B561" s="27"/>
      <c r="C561" s="38" t="s">
        <v>1027</v>
      </c>
      <c r="D561" s="26"/>
      <c r="E561" s="26"/>
      <c r="F561" s="30"/>
    </row>
    <row r="562" spans="1:6" ht="15.75">
      <c r="A562" s="26"/>
      <c r="B562" s="33"/>
      <c r="C562" s="26"/>
      <c r="D562" s="26"/>
      <c r="E562" s="26"/>
      <c r="F562" s="26"/>
    </row>
    <row r="563" spans="1:6" ht="15.75">
      <c r="A563" s="26"/>
      <c r="B563" s="27">
        <v>3220</v>
      </c>
      <c r="C563" s="42" t="s">
        <v>344</v>
      </c>
      <c r="D563" s="26" t="s">
        <v>345</v>
      </c>
      <c r="E563" s="26" t="s">
        <v>327</v>
      </c>
      <c r="F563" s="30">
        <v>0.92</v>
      </c>
    </row>
    <row r="564" spans="1:6" ht="15.75">
      <c r="A564" s="26"/>
      <c r="B564" s="27"/>
      <c r="C564" s="38" t="s">
        <v>1028</v>
      </c>
      <c r="D564" s="26"/>
      <c r="E564" s="26"/>
      <c r="F564" s="30"/>
    </row>
    <row r="565" spans="1:6" ht="15.75">
      <c r="A565" s="26"/>
      <c r="B565" s="27"/>
      <c r="C565" s="26"/>
      <c r="D565" s="26"/>
      <c r="E565" s="26"/>
      <c r="F565" s="30"/>
    </row>
    <row r="566" spans="1:6" ht="15.75">
      <c r="A566" s="26"/>
      <c r="B566" s="27">
        <v>3222</v>
      </c>
      <c r="C566" s="42" t="s">
        <v>346</v>
      </c>
      <c r="D566" s="26" t="s">
        <v>347</v>
      </c>
      <c r="E566" s="26" t="s">
        <v>348</v>
      </c>
      <c r="F566" s="30">
        <v>0.88</v>
      </c>
    </row>
    <row r="567" spans="1:6" ht="15.75">
      <c r="A567" s="26"/>
      <c r="B567" s="27"/>
      <c r="C567" s="38" t="s">
        <v>1029</v>
      </c>
      <c r="D567" s="26"/>
      <c r="E567" s="26"/>
      <c r="F567" s="30"/>
    </row>
    <row r="568" spans="1:255" ht="15.75">
      <c r="A568" s="50"/>
      <c r="B568" s="72"/>
      <c r="C568" s="73"/>
      <c r="D568" s="50"/>
      <c r="E568" s="35" t="s">
        <v>169</v>
      </c>
      <c r="F568" s="36">
        <f>SUM(F532:F566)</f>
        <v>9.830000000000002</v>
      </c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  <c r="DQ568" s="74"/>
      <c r="DR568" s="74"/>
      <c r="DS568" s="74"/>
      <c r="DT568" s="74"/>
      <c r="DU568" s="74"/>
      <c r="DV568" s="74"/>
      <c r="DW568" s="74"/>
      <c r="DX568" s="74"/>
      <c r="DY568" s="74"/>
      <c r="DZ568" s="74"/>
      <c r="EA568" s="74"/>
      <c r="EB568" s="74"/>
      <c r="EC568" s="74"/>
      <c r="ED568" s="74"/>
      <c r="EE568" s="74"/>
      <c r="EF568" s="74"/>
      <c r="EG568" s="74"/>
      <c r="EH568" s="74"/>
      <c r="EI568" s="74"/>
      <c r="EJ568" s="74"/>
      <c r="EK568" s="74"/>
      <c r="EL568" s="74"/>
      <c r="EM568" s="74"/>
      <c r="EN568" s="74"/>
      <c r="EO568" s="74"/>
      <c r="EP568" s="74"/>
      <c r="EQ568" s="74"/>
      <c r="ER568" s="74"/>
      <c r="ES568" s="74"/>
      <c r="ET568" s="74"/>
      <c r="EU568" s="74"/>
      <c r="EV568" s="74"/>
      <c r="EW568" s="74"/>
      <c r="EX568" s="74"/>
      <c r="EY568" s="74"/>
      <c r="EZ568" s="74"/>
      <c r="FA568" s="74"/>
      <c r="FB568" s="74"/>
      <c r="FC568" s="74"/>
      <c r="FD568" s="74"/>
      <c r="FE568" s="74"/>
      <c r="FF568" s="74"/>
      <c r="FG568" s="74"/>
      <c r="FH568" s="74"/>
      <c r="FI568" s="74"/>
      <c r="FJ568" s="74"/>
      <c r="FK568" s="74"/>
      <c r="FL568" s="74"/>
      <c r="FM568" s="74"/>
      <c r="FN568" s="74"/>
      <c r="FO568" s="74"/>
      <c r="FP568" s="74"/>
      <c r="FQ568" s="74"/>
      <c r="FR568" s="74"/>
      <c r="FS568" s="74"/>
      <c r="FT568" s="74"/>
      <c r="FU568" s="74"/>
      <c r="FV568" s="74"/>
      <c r="FW568" s="74"/>
      <c r="FX568" s="74"/>
      <c r="FY568" s="74"/>
      <c r="FZ568" s="74"/>
      <c r="GA568" s="74"/>
      <c r="GB568" s="74"/>
      <c r="GC568" s="74"/>
      <c r="GD568" s="74"/>
      <c r="GE568" s="74"/>
      <c r="GF568" s="74"/>
      <c r="GG568" s="74"/>
      <c r="GH568" s="74"/>
      <c r="GI568" s="74"/>
      <c r="GJ568" s="74"/>
      <c r="GK568" s="74"/>
      <c r="GL568" s="74"/>
      <c r="GM568" s="74"/>
      <c r="GN568" s="74"/>
      <c r="GO568" s="74"/>
      <c r="GP568" s="74"/>
      <c r="GQ568" s="74"/>
      <c r="GR568" s="74"/>
      <c r="GS568" s="74"/>
      <c r="GT568" s="74"/>
      <c r="GU568" s="74"/>
      <c r="GV568" s="74"/>
      <c r="GW568" s="74"/>
      <c r="GX568" s="74"/>
      <c r="GY568" s="74"/>
      <c r="GZ568" s="74"/>
      <c r="HA568" s="74"/>
      <c r="HB568" s="74"/>
      <c r="HC568" s="74"/>
      <c r="HD568" s="74"/>
      <c r="HE568" s="74"/>
      <c r="HF568" s="74"/>
      <c r="HG568" s="74"/>
      <c r="HH568" s="74"/>
      <c r="HI568" s="74"/>
      <c r="HJ568" s="74"/>
      <c r="HK568" s="74"/>
      <c r="HL568" s="74"/>
      <c r="HM568" s="74"/>
      <c r="HN568" s="74"/>
      <c r="HO568" s="74"/>
      <c r="HP568" s="74"/>
      <c r="HQ568" s="74"/>
      <c r="HR568" s="74"/>
      <c r="HS568" s="74"/>
      <c r="HT568" s="74"/>
      <c r="HU568" s="74"/>
      <c r="HV568" s="74"/>
      <c r="HW568" s="74"/>
      <c r="HX568" s="74"/>
      <c r="HY568" s="74"/>
      <c r="HZ568" s="74"/>
      <c r="IA568" s="74"/>
      <c r="IB568" s="74"/>
      <c r="IC568" s="74"/>
      <c r="ID568" s="74"/>
      <c r="IE568" s="74"/>
      <c r="IF568" s="74"/>
      <c r="IG568" s="74"/>
      <c r="IH568" s="74"/>
      <c r="II568" s="74"/>
      <c r="IJ568" s="74"/>
      <c r="IK568" s="74"/>
      <c r="IL568" s="74"/>
      <c r="IM568" s="74"/>
      <c r="IN568" s="74"/>
      <c r="IO568" s="74"/>
      <c r="IP568" s="74"/>
      <c r="IQ568" s="74"/>
      <c r="IR568" s="74"/>
      <c r="IS568" s="74"/>
      <c r="IT568" s="74"/>
      <c r="IU568" s="74"/>
    </row>
    <row r="569" spans="1:255" ht="15.75">
      <c r="A569" s="50"/>
      <c r="B569" s="72"/>
      <c r="C569" s="73"/>
      <c r="D569" s="50"/>
      <c r="E569" s="35"/>
      <c r="F569" s="36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  <c r="DQ569" s="74"/>
      <c r="DR569" s="74"/>
      <c r="DS569" s="74"/>
      <c r="DT569" s="74"/>
      <c r="DU569" s="74"/>
      <c r="DV569" s="74"/>
      <c r="DW569" s="74"/>
      <c r="DX569" s="74"/>
      <c r="DY569" s="74"/>
      <c r="DZ569" s="74"/>
      <c r="EA569" s="74"/>
      <c r="EB569" s="74"/>
      <c r="EC569" s="74"/>
      <c r="ED569" s="74"/>
      <c r="EE569" s="74"/>
      <c r="EF569" s="74"/>
      <c r="EG569" s="74"/>
      <c r="EH569" s="74"/>
      <c r="EI569" s="74"/>
      <c r="EJ569" s="74"/>
      <c r="EK569" s="74"/>
      <c r="EL569" s="74"/>
      <c r="EM569" s="74"/>
      <c r="EN569" s="74"/>
      <c r="EO569" s="74"/>
      <c r="EP569" s="74"/>
      <c r="EQ569" s="74"/>
      <c r="ER569" s="74"/>
      <c r="ES569" s="74"/>
      <c r="ET569" s="74"/>
      <c r="EU569" s="74"/>
      <c r="EV569" s="74"/>
      <c r="EW569" s="74"/>
      <c r="EX569" s="74"/>
      <c r="EY569" s="74"/>
      <c r="EZ569" s="74"/>
      <c r="FA569" s="74"/>
      <c r="FB569" s="74"/>
      <c r="FC569" s="74"/>
      <c r="FD569" s="74"/>
      <c r="FE569" s="74"/>
      <c r="FF569" s="74"/>
      <c r="FG569" s="74"/>
      <c r="FH569" s="74"/>
      <c r="FI569" s="74"/>
      <c r="FJ569" s="74"/>
      <c r="FK569" s="74"/>
      <c r="FL569" s="74"/>
      <c r="FM569" s="74"/>
      <c r="FN569" s="74"/>
      <c r="FO569" s="74"/>
      <c r="FP569" s="74"/>
      <c r="FQ569" s="74"/>
      <c r="FR569" s="74"/>
      <c r="FS569" s="74"/>
      <c r="FT569" s="74"/>
      <c r="FU569" s="74"/>
      <c r="FV569" s="74"/>
      <c r="FW569" s="74"/>
      <c r="FX569" s="74"/>
      <c r="FY569" s="74"/>
      <c r="FZ569" s="74"/>
      <c r="GA569" s="74"/>
      <c r="GB569" s="74"/>
      <c r="GC569" s="74"/>
      <c r="GD569" s="74"/>
      <c r="GE569" s="74"/>
      <c r="GF569" s="74"/>
      <c r="GG569" s="74"/>
      <c r="GH569" s="74"/>
      <c r="GI569" s="74"/>
      <c r="GJ569" s="74"/>
      <c r="GK569" s="74"/>
      <c r="GL569" s="74"/>
      <c r="GM569" s="74"/>
      <c r="GN569" s="74"/>
      <c r="GO569" s="74"/>
      <c r="GP569" s="74"/>
      <c r="GQ569" s="74"/>
      <c r="GR569" s="74"/>
      <c r="GS569" s="74"/>
      <c r="GT569" s="74"/>
      <c r="GU569" s="74"/>
      <c r="GV569" s="74"/>
      <c r="GW569" s="74"/>
      <c r="GX569" s="74"/>
      <c r="GY569" s="74"/>
      <c r="GZ569" s="74"/>
      <c r="HA569" s="74"/>
      <c r="HB569" s="74"/>
      <c r="HC569" s="74"/>
      <c r="HD569" s="74"/>
      <c r="HE569" s="74"/>
      <c r="HF569" s="74"/>
      <c r="HG569" s="74"/>
      <c r="HH569" s="74"/>
      <c r="HI569" s="74"/>
      <c r="HJ569" s="74"/>
      <c r="HK569" s="74"/>
      <c r="HL569" s="74"/>
      <c r="HM569" s="74"/>
      <c r="HN569" s="74"/>
      <c r="HO569" s="74"/>
      <c r="HP569" s="74"/>
      <c r="HQ569" s="74"/>
      <c r="HR569" s="74"/>
      <c r="HS569" s="74"/>
      <c r="HT569" s="74"/>
      <c r="HU569" s="74"/>
      <c r="HV569" s="74"/>
      <c r="HW569" s="74"/>
      <c r="HX569" s="74"/>
      <c r="HY569" s="74"/>
      <c r="HZ569" s="74"/>
      <c r="IA569" s="74"/>
      <c r="IB569" s="74"/>
      <c r="IC569" s="74"/>
      <c r="ID569" s="74"/>
      <c r="IE569" s="74"/>
      <c r="IF569" s="74"/>
      <c r="IG569" s="74"/>
      <c r="IH569" s="74"/>
      <c r="II569" s="74"/>
      <c r="IJ569" s="74"/>
      <c r="IK569" s="74"/>
      <c r="IL569" s="74"/>
      <c r="IM569" s="74"/>
      <c r="IN569" s="74"/>
      <c r="IO569" s="74"/>
      <c r="IP569" s="74"/>
      <c r="IQ569" s="74"/>
      <c r="IR569" s="74"/>
      <c r="IS569" s="74"/>
      <c r="IT569" s="74"/>
      <c r="IU569" s="74"/>
    </row>
    <row r="570" spans="1:6" ht="15.75">
      <c r="A570" s="26"/>
      <c r="B570" s="27"/>
      <c r="C570" s="37"/>
      <c r="D570" s="29" t="s">
        <v>11</v>
      </c>
      <c r="E570" s="26"/>
      <c r="F570" s="30"/>
    </row>
    <row r="571" spans="1:6" ht="15.75">
      <c r="A571" s="26"/>
      <c r="B571" s="27"/>
      <c r="C571" s="37"/>
      <c r="D571" s="31" t="s">
        <v>12</v>
      </c>
      <c r="E571" s="26"/>
      <c r="F571" s="30"/>
    </row>
    <row r="572" spans="1:6" ht="15.75">
      <c r="A572" s="26"/>
      <c r="B572" s="27"/>
      <c r="C572" s="37"/>
      <c r="D572" s="50"/>
      <c r="E572" s="26"/>
      <c r="F572" s="30"/>
    </row>
    <row r="573" spans="1:6" ht="15.75">
      <c r="A573" s="33" t="s">
        <v>89</v>
      </c>
      <c r="B573" s="27"/>
      <c r="C573" s="42" t="s">
        <v>328</v>
      </c>
      <c r="D573" s="26" t="s">
        <v>349</v>
      </c>
      <c r="E573" s="26" t="s">
        <v>350</v>
      </c>
      <c r="F573" s="30">
        <v>0.441</v>
      </c>
    </row>
    <row r="574" spans="1:6" ht="15.75">
      <c r="A574" s="33" t="s">
        <v>93</v>
      </c>
      <c r="B574" s="27"/>
      <c r="C574" s="37"/>
      <c r="D574" s="26"/>
      <c r="E574" s="26" t="s">
        <v>1069</v>
      </c>
      <c r="F574" s="30"/>
    </row>
    <row r="575" spans="1:6" ht="15.75">
      <c r="A575" s="26"/>
      <c r="B575" s="27"/>
      <c r="C575" s="42" t="s">
        <v>263</v>
      </c>
      <c r="D575" s="26" t="s">
        <v>349</v>
      </c>
      <c r="E575" s="26" t="s">
        <v>349</v>
      </c>
      <c r="F575" s="30">
        <v>0.347</v>
      </c>
    </row>
    <row r="576" spans="1:6" ht="15.75">
      <c r="A576" s="26"/>
      <c r="B576" s="27"/>
      <c r="C576" s="37"/>
      <c r="D576" s="26"/>
      <c r="E576" s="26"/>
      <c r="F576" s="30"/>
    </row>
    <row r="577" spans="1:255" ht="15.75">
      <c r="A577" s="50"/>
      <c r="B577" s="72"/>
      <c r="C577" s="76"/>
      <c r="D577" s="50"/>
      <c r="E577" s="35" t="s">
        <v>97</v>
      </c>
      <c r="F577" s="36">
        <f>SUM(F573:F575)</f>
        <v>0.788</v>
      </c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  <c r="DQ577" s="74"/>
      <c r="DR577" s="74"/>
      <c r="DS577" s="74"/>
      <c r="DT577" s="74"/>
      <c r="DU577" s="74"/>
      <c r="DV577" s="74"/>
      <c r="DW577" s="74"/>
      <c r="DX577" s="74"/>
      <c r="DY577" s="74"/>
      <c r="DZ577" s="74"/>
      <c r="EA577" s="74"/>
      <c r="EB577" s="74"/>
      <c r="EC577" s="74"/>
      <c r="ED577" s="74"/>
      <c r="EE577" s="74"/>
      <c r="EF577" s="74"/>
      <c r="EG577" s="74"/>
      <c r="EH577" s="74"/>
      <c r="EI577" s="74"/>
      <c r="EJ577" s="74"/>
      <c r="EK577" s="74"/>
      <c r="EL577" s="74"/>
      <c r="EM577" s="74"/>
      <c r="EN577" s="74"/>
      <c r="EO577" s="74"/>
      <c r="EP577" s="74"/>
      <c r="EQ577" s="74"/>
      <c r="ER577" s="74"/>
      <c r="ES577" s="74"/>
      <c r="ET577" s="74"/>
      <c r="EU577" s="74"/>
      <c r="EV577" s="74"/>
      <c r="EW577" s="74"/>
      <c r="EX577" s="74"/>
      <c r="EY577" s="74"/>
      <c r="EZ577" s="74"/>
      <c r="FA577" s="74"/>
      <c r="FB577" s="74"/>
      <c r="FC577" s="74"/>
      <c r="FD577" s="74"/>
      <c r="FE577" s="74"/>
      <c r="FF577" s="74"/>
      <c r="FG577" s="74"/>
      <c r="FH577" s="74"/>
      <c r="FI577" s="74"/>
      <c r="FJ577" s="74"/>
      <c r="FK577" s="74"/>
      <c r="FL577" s="74"/>
      <c r="FM577" s="74"/>
      <c r="FN577" s="74"/>
      <c r="FO577" s="74"/>
      <c r="FP577" s="74"/>
      <c r="FQ577" s="74"/>
      <c r="FR577" s="74"/>
      <c r="FS577" s="74"/>
      <c r="FT577" s="74"/>
      <c r="FU577" s="74"/>
      <c r="FV577" s="74"/>
      <c r="FW577" s="74"/>
      <c r="FX577" s="74"/>
      <c r="FY577" s="74"/>
      <c r="FZ577" s="74"/>
      <c r="GA577" s="74"/>
      <c r="GB577" s="74"/>
      <c r="GC577" s="74"/>
      <c r="GD577" s="74"/>
      <c r="GE577" s="74"/>
      <c r="GF577" s="74"/>
      <c r="GG577" s="74"/>
      <c r="GH577" s="74"/>
      <c r="GI577" s="74"/>
      <c r="GJ577" s="74"/>
      <c r="GK577" s="74"/>
      <c r="GL577" s="74"/>
      <c r="GM577" s="74"/>
      <c r="GN577" s="74"/>
      <c r="GO577" s="74"/>
      <c r="GP577" s="74"/>
      <c r="GQ577" s="74"/>
      <c r="GR577" s="74"/>
      <c r="GS577" s="74"/>
      <c r="GT577" s="74"/>
      <c r="GU577" s="74"/>
      <c r="GV577" s="74"/>
      <c r="GW577" s="74"/>
      <c r="GX577" s="74"/>
      <c r="GY577" s="74"/>
      <c r="GZ577" s="74"/>
      <c r="HA577" s="74"/>
      <c r="HB577" s="74"/>
      <c r="HC577" s="74"/>
      <c r="HD577" s="74"/>
      <c r="HE577" s="74"/>
      <c r="HF577" s="74"/>
      <c r="HG577" s="74"/>
      <c r="HH577" s="74"/>
      <c r="HI577" s="74"/>
      <c r="HJ577" s="74"/>
      <c r="HK577" s="74"/>
      <c r="HL577" s="74"/>
      <c r="HM577" s="74"/>
      <c r="HN577" s="74"/>
      <c r="HO577" s="74"/>
      <c r="HP577" s="74"/>
      <c r="HQ577" s="74"/>
      <c r="HR577" s="74"/>
      <c r="HS577" s="74"/>
      <c r="HT577" s="74"/>
      <c r="HU577" s="74"/>
      <c r="HV577" s="74"/>
      <c r="HW577" s="74"/>
      <c r="HX577" s="74"/>
      <c r="HY577" s="74"/>
      <c r="HZ577" s="74"/>
      <c r="IA577" s="74"/>
      <c r="IB577" s="74"/>
      <c r="IC577" s="74"/>
      <c r="ID577" s="74"/>
      <c r="IE577" s="74"/>
      <c r="IF577" s="74"/>
      <c r="IG577" s="74"/>
      <c r="IH577" s="74"/>
      <c r="II577" s="74"/>
      <c r="IJ577" s="74"/>
      <c r="IK577" s="74"/>
      <c r="IL577" s="74"/>
      <c r="IM577" s="74"/>
      <c r="IN577" s="74"/>
      <c r="IO577" s="74"/>
      <c r="IP577" s="74"/>
      <c r="IQ577" s="74"/>
      <c r="IR577" s="74"/>
      <c r="IS577" s="74"/>
      <c r="IT577" s="74"/>
      <c r="IU577" s="74"/>
    </row>
    <row r="578" spans="1:6" ht="15.75">
      <c r="A578" s="26"/>
      <c r="B578" s="27"/>
      <c r="C578" s="37"/>
      <c r="D578" s="26"/>
      <c r="E578" s="26"/>
      <c r="F578" s="30"/>
    </row>
    <row r="579" spans="1:6" ht="15.75">
      <c r="A579" s="33" t="s">
        <v>98</v>
      </c>
      <c r="B579" s="27"/>
      <c r="C579" s="42" t="s">
        <v>328</v>
      </c>
      <c r="D579" s="26" t="s">
        <v>350</v>
      </c>
      <c r="E579" s="26" t="s">
        <v>329</v>
      </c>
      <c r="F579" s="30">
        <v>1.202</v>
      </c>
    </row>
    <row r="580" spans="1:6" ht="15.75">
      <c r="A580" s="26"/>
      <c r="B580" s="27"/>
      <c r="C580" s="37"/>
      <c r="D580" s="26"/>
      <c r="E580" s="26"/>
      <c r="F580" s="30"/>
    </row>
    <row r="581" spans="1:255" ht="15.75">
      <c r="A581" s="50"/>
      <c r="B581" s="72"/>
      <c r="C581" s="76"/>
      <c r="D581" s="50"/>
      <c r="E581" s="35" t="s">
        <v>106</v>
      </c>
      <c r="F581" s="36">
        <f>SUM(F579)</f>
        <v>1.202</v>
      </c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  <c r="DQ581" s="74"/>
      <c r="DR581" s="74"/>
      <c r="DS581" s="74"/>
      <c r="DT581" s="74"/>
      <c r="DU581" s="74"/>
      <c r="DV581" s="74"/>
      <c r="DW581" s="74"/>
      <c r="DX581" s="74"/>
      <c r="DY581" s="74"/>
      <c r="DZ581" s="74"/>
      <c r="EA581" s="74"/>
      <c r="EB581" s="74"/>
      <c r="EC581" s="74"/>
      <c r="ED581" s="74"/>
      <c r="EE581" s="74"/>
      <c r="EF581" s="74"/>
      <c r="EG581" s="74"/>
      <c r="EH581" s="74"/>
      <c r="EI581" s="74"/>
      <c r="EJ581" s="74"/>
      <c r="EK581" s="74"/>
      <c r="EL581" s="74"/>
      <c r="EM581" s="74"/>
      <c r="EN581" s="74"/>
      <c r="EO581" s="74"/>
      <c r="EP581" s="74"/>
      <c r="EQ581" s="74"/>
      <c r="ER581" s="74"/>
      <c r="ES581" s="74"/>
      <c r="ET581" s="74"/>
      <c r="EU581" s="74"/>
      <c r="EV581" s="74"/>
      <c r="EW581" s="74"/>
      <c r="EX581" s="74"/>
      <c r="EY581" s="74"/>
      <c r="EZ581" s="74"/>
      <c r="FA581" s="74"/>
      <c r="FB581" s="74"/>
      <c r="FC581" s="74"/>
      <c r="FD581" s="74"/>
      <c r="FE581" s="74"/>
      <c r="FF581" s="74"/>
      <c r="FG581" s="74"/>
      <c r="FH581" s="74"/>
      <c r="FI581" s="74"/>
      <c r="FJ581" s="74"/>
      <c r="FK581" s="74"/>
      <c r="FL581" s="74"/>
      <c r="FM581" s="74"/>
      <c r="FN581" s="74"/>
      <c r="FO581" s="74"/>
      <c r="FP581" s="74"/>
      <c r="FQ581" s="74"/>
      <c r="FR581" s="74"/>
      <c r="FS581" s="74"/>
      <c r="FT581" s="74"/>
      <c r="FU581" s="74"/>
      <c r="FV581" s="74"/>
      <c r="FW581" s="74"/>
      <c r="FX581" s="74"/>
      <c r="FY581" s="74"/>
      <c r="FZ581" s="74"/>
      <c r="GA581" s="74"/>
      <c r="GB581" s="74"/>
      <c r="GC581" s="74"/>
      <c r="GD581" s="74"/>
      <c r="GE581" s="74"/>
      <c r="GF581" s="74"/>
      <c r="GG581" s="74"/>
      <c r="GH581" s="74"/>
      <c r="GI581" s="74"/>
      <c r="GJ581" s="74"/>
      <c r="GK581" s="74"/>
      <c r="GL581" s="74"/>
      <c r="GM581" s="74"/>
      <c r="GN581" s="74"/>
      <c r="GO581" s="74"/>
      <c r="GP581" s="74"/>
      <c r="GQ581" s="74"/>
      <c r="GR581" s="74"/>
      <c r="GS581" s="74"/>
      <c r="GT581" s="74"/>
      <c r="GU581" s="74"/>
      <c r="GV581" s="74"/>
      <c r="GW581" s="74"/>
      <c r="GX581" s="74"/>
      <c r="GY581" s="74"/>
      <c r="GZ581" s="74"/>
      <c r="HA581" s="74"/>
      <c r="HB581" s="74"/>
      <c r="HC581" s="74"/>
      <c r="HD581" s="74"/>
      <c r="HE581" s="74"/>
      <c r="HF581" s="74"/>
      <c r="HG581" s="74"/>
      <c r="HH581" s="74"/>
      <c r="HI581" s="74"/>
      <c r="HJ581" s="74"/>
      <c r="HK581" s="74"/>
      <c r="HL581" s="74"/>
      <c r="HM581" s="74"/>
      <c r="HN581" s="74"/>
      <c r="HO581" s="74"/>
      <c r="HP581" s="74"/>
      <c r="HQ581" s="74"/>
      <c r="HR581" s="74"/>
      <c r="HS581" s="74"/>
      <c r="HT581" s="74"/>
      <c r="HU581" s="74"/>
      <c r="HV581" s="74"/>
      <c r="HW581" s="74"/>
      <c r="HX581" s="74"/>
      <c r="HY581" s="74"/>
      <c r="HZ581" s="74"/>
      <c r="IA581" s="74"/>
      <c r="IB581" s="74"/>
      <c r="IC581" s="74"/>
      <c r="ID581" s="74"/>
      <c r="IE581" s="74"/>
      <c r="IF581" s="74"/>
      <c r="IG581" s="74"/>
      <c r="IH581" s="74"/>
      <c r="II581" s="74"/>
      <c r="IJ581" s="74"/>
      <c r="IK581" s="74"/>
      <c r="IL581" s="74"/>
      <c r="IM581" s="74"/>
      <c r="IN581" s="74"/>
      <c r="IO581" s="74"/>
      <c r="IP581" s="74"/>
      <c r="IQ581" s="74"/>
      <c r="IR581" s="74"/>
      <c r="IS581" s="74"/>
      <c r="IT581" s="74"/>
      <c r="IU581" s="74"/>
    </row>
    <row r="582" spans="1:6" ht="15.75">
      <c r="A582" s="26"/>
      <c r="B582" s="27"/>
      <c r="C582" s="37"/>
      <c r="D582" s="26"/>
      <c r="E582" s="26"/>
      <c r="F582" s="30"/>
    </row>
    <row r="583" spans="1:6" ht="15.75">
      <c r="A583" s="33" t="s">
        <v>330</v>
      </c>
      <c r="B583" s="27"/>
      <c r="C583" s="42" t="s">
        <v>350</v>
      </c>
      <c r="D583" s="26" t="s">
        <v>349</v>
      </c>
      <c r="E583" s="26" t="s">
        <v>328</v>
      </c>
      <c r="F583" s="30">
        <v>0.903</v>
      </c>
    </row>
    <row r="584" spans="1:6" ht="15.75">
      <c r="A584" s="26"/>
      <c r="B584" s="27"/>
      <c r="C584" s="37"/>
      <c r="D584" s="26"/>
      <c r="E584" s="26"/>
      <c r="F584" s="30"/>
    </row>
    <row r="585" spans="1:6" ht="15.75">
      <c r="A585" s="26"/>
      <c r="B585" s="27"/>
      <c r="C585" s="42" t="s">
        <v>351</v>
      </c>
      <c r="D585" s="26" t="s">
        <v>349</v>
      </c>
      <c r="E585" s="26" t="s">
        <v>350</v>
      </c>
      <c r="F585" s="30">
        <v>1.012</v>
      </c>
    </row>
    <row r="586" spans="1:6" ht="15.75">
      <c r="A586" s="26"/>
      <c r="B586" s="27"/>
      <c r="C586" s="42" t="s">
        <v>352</v>
      </c>
      <c r="D586" s="26"/>
      <c r="E586" s="26"/>
      <c r="F586" s="30"/>
    </row>
    <row r="587" spans="1:6" ht="15.75">
      <c r="A587" s="26"/>
      <c r="B587" s="27"/>
      <c r="C587" s="37"/>
      <c r="D587" s="26"/>
      <c r="E587" s="26"/>
      <c r="F587" s="30"/>
    </row>
    <row r="588" spans="1:255" ht="15.75">
      <c r="A588" s="50"/>
      <c r="B588" s="72"/>
      <c r="C588" s="76"/>
      <c r="D588" s="50"/>
      <c r="E588" s="35" t="s">
        <v>124</v>
      </c>
      <c r="F588" s="36">
        <f>SUM(F583:F585)</f>
        <v>1.915</v>
      </c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  <c r="DQ588" s="74"/>
      <c r="DR588" s="74"/>
      <c r="DS588" s="74"/>
      <c r="DT588" s="74"/>
      <c r="DU588" s="74"/>
      <c r="DV588" s="74"/>
      <c r="DW588" s="74"/>
      <c r="DX588" s="74"/>
      <c r="DY588" s="74"/>
      <c r="DZ588" s="74"/>
      <c r="EA588" s="74"/>
      <c r="EB588" s="74"/>
      <c r="EC588" s="74"/>
      <c r="ED588" s="74"/>
      <c r="EE588" s="74"/>
      <c r="EF588" s="74"/>
      <c r="EG588" s="74"/>
      <c r="EH588" s="74"/>
      <c r="EI588" s="74"/>
      <c r="EJ588" s="74"/>
      <c r="EK588" s="74"/>
      <c r="EL588" s="74"/>
      <c r="EM588" s="74"/>
      <c r="EN588" s="74"/>
      <c r="EO588" s="74"/>
      <c r="EP588" s="74"/>
      <c r="EQ588" s="74"/>
      <c r="ER588" s="74"/>
      <c r="ES588" s="74"/>
      <c r="ET588" s="74"/>
      <c r="EU588" s="74"/>
      <c r="EV588" s="74"/>
      <c r="EW588" s="74"/>
      <c r="EX588" s="74"/>
      <c r="EY588" s="74"/>
      <c r="EZ588" s="74"/>
      <c r="FA588" s="74"/>
      <c r="FB588" s="74"/>
      <c r="FC588" s="74"/>
      <c r="FD588" s="74"/>
      <c r="FE588" s="74"/>
      <c r="FF588" s="74"/>
      <c r="FG588" s="74"/>
      <c r="FH588" s="74"/>
      <c r="FI588" s="74"/>
      <c r="FJ588" s="74"/>
      <c r="FK588" s="74"/>
      <c r="FL588" s="74"/>
      <c r="FM588" s="74"/>
      <c r="FN588" s="74"/>
      <c r="FO588" s="74"/>
      <c r="FP588" s="74"/>
      <c r="FQ588" s="74"/>
      <c r="FR588" s="74"/>
      <c r="FS588" s="74"/>
      <c r="FT588" s="74"/>
      <c r="FU588" s="74"/>
      <c r="FV588" s="74"/>
      <c r="FW588" s="74"/>
      <c r="FX588" s="74"/>
      <c r="FY588" s="74"/>
      <c r="FZ588" s="74"/>
      <c r="GA588" s="74"/>
      <c r="GB588" s="74"/>
      <c r="GC588" s="74"/>
      <c r="GD588" s="74"/>
      <c r="GE588" s="74"/>
      <c r="GF588" s="74"/>
      <c r="GG588" s="74"/>
      <c r="GH588" s="74"/>
      <c r="GI588" s="74"/>
      <c r="GJ588" s="74"/>
      <c r="GK588" s="74"/>
      <c r="GL588" s="74"/>
      <c r="GM588" s="74"/>
      <c r="GN588" s="74"/>
      <c r="GO588" s="74"/>
      <c r="GP588" s="74"/>
      <c r="GQ588" s="74"/>
      <c r="GR588" s="74"/>
      <c r="GS588" s="74"/>
      <c r="GT588" s="74"/>
      <c r="GU588" s="74"/>
      <c r="GV588" s="74"/>
      <c r="GW588" s="74"/>
      <c r="GX588" s="74"/>
      <c r="GY588" s="74"/>
      <c r="GZ588" s="74"/>
      <c r="HA588" s="74"/>
      <c r="HB588" s="74"/>
      <c r="HC588" s="74"/>
      <c r="HD588" s="74"/>
      <c r="HE588" s="74"/>
      <c r="HF588" s="74"/>
      <c r="HG588" s="74"/>
      <c r="HH588" s="74"/>
      <c r="HI588" s="74"/>
      <c r="HJ588" s="74"/>
      <c r="HK588" s="74"/>
      <c r="HL588" s="74"/>
      <c r="HM588" s="74"/>
      <c r="HN588" s="74"/>
      <c r="HO588" s="74"/>
      <c r="HP588" s="74"/>
      <c r="HQ588" s="74"/>
      <c r="HR588" s="74"/>
      <c r="HS588" s="74"/>
      <c r="HT588" s="74"/>
      <c r="HU588" s="74"/>
      <c r="HV588" s="74"/>
      <c r="HW588" s="74"/>
      <c r="HX588" s="74"/>
      <c r="HY588" s="74"/>
      <c r="HZ588" s="74"/>
      <c r="IA588" s="74"/>
      <c r="IB588" s="74"/>
      <c r="IC588" s="74"/>
      <c r="ID588" s="74"/>
      <c r="IE588" s="74"/>
      <c r="IF588" s="74"/>
      <c r="IG588" s="74"/>
      <c r="IH588" s="74"/>
      <c r="II588" s="74"/>
      <c r="IJ588" s="74"/>
      <c r="IK588" s="74"/>
      <c r="IL588" s="74"/>
      <c r="IM588" s="74"/>
      <c r="IN588" s="74"/>
      <c r="IO588" s="74"/>
      <c r="IP588" s="74"/>
      <c r="IQ588" s="74"/>
      <c r="IR588" s="74"/>
      <c r="IS588" s="74"/>
      <c r="IT588" s="74"/>
      <c r="IU588" s="74"/>
    </row>
    <row r="589" spans="1:6" ht="15.75">
      <c r="A589" s="26"/>
      <c r="B589" s="27"/>
      <c r="C589" s="37"/>
      <c r="D589" s="26"/>
      <c r="E589" s="26"/>
      <c r="F589" s="30"/>
    </row>
    <row r="590" spans="1:6" ht="15.75">
      <c r="A590" s="33" t="s">
        <v>236</v>
      </c>
      <c r="B590" s="27">
        <v>3402</v>
      </c>
      <c r="C590" s="42" t="s">
        <v>353</v>
      </c>
      <c r="D590" s="26" t="s">
        <v>354</v>
      </c>
      <c r="E590" s="26" t="s">
        <v>350</v>
      </c>
      <c r="F590" s="30">
        <v>1.2</v>
      </c>
    </row>
    <row r="591" spans="1:6" ht="15.75">
      <c r="A591" s="26"/>
      <c r="B591" s="27"/>
      <c r="C591" s="38" t="s">
        <v>1030</v>
      </c>
      <c r="D591" s="26"/>
      <c r="E591" s="26"/>
      <c r="F591" s="30"/>
    </row>
    <row r="592" spans="1:6" ht="15.75">
      <c r="A592" s="26"/>
      <c r="B592" s="27"/>
      <c r="C592" s="38"/>
      <c r="D592" s="26"/>
      <c r="E592" s="26"/>
      <c r="F592" s="30"/>
    </row>
    <row r="593" spans="1:6" ht="15.75">
      <c r="A593" s="26"/>
      <c r="B593" s="27">
        <v>3403</v>
      </c>
      <c r="C593" s="38" t="s">
        <v>1031</v>
      </c>
      <c r="D593" s="26" t="s">
        <v>355</v>
      </c>
      <c r="E593" s="26" t="s">
        <v>1032</v>
      </c>
      <c r="F593" s="30">
        <v>0.41</v>
      </c>
    </row>
    <row r="594" spans="1:6" ht="15.75">
      <c r="A594" s="26"/>
      <c r="B594" s="27"/>
      <c r="C594" s="38" t="s">
        <v>63</v>
      </c>
      <c r="D594" s="26"/>
      <c r="E594" s="26"/>
      <c r="F594" s="30"/>
    </row>
    <row r="595" spans="1:6" ht="15.75">
      <c r="A595" s="26"/>
      <c r="B595" s="27"/>
      <c r="C595" s="38" t="s">
        <v>1030</v>
      </c>
      <c r="D595" s="26"/>
      <c r="E595" s="26"/>
      <c r="F595" s="30"/>
    </row>
    <row r="596" spans="1:6" ht="15.75">
      <c r="A596" s="26"/>
      <c r="B596" s="27"/>
      <c r="C596" s="37"/>
      <c r="D596" s="26"/>
      <c r="E596" s="26"/>
      <c r="F596" s="30"/>
    </row>
    <row r="597" spans="1:6" ht="15.75">
      <c r="A597" s="26"/>
      <c r="B597" s="27">
        <v>3404</v>
      </c>
      <c r="C597" s="42" t="s">
        <v>157</v>
      </c>
      <c r="D597" s="26" t="s">
        <v>1033</v>
      </c>
      <c r="E597" s="26" t="s">
        <v>328</v>
      </c>
      <c r="F597" s="30">
        <v>3.05</v>
      </c>
    </row>
    <row r="598" spans="1:6" ht="15.75">
      <c r="A598" s="26"/>
      <c r="B598" s="27"/>
      <c r="C598" s="38" t="s">
        <v>1021</v>
      </c>
      <c r="D598" s="26"/>
      <c r="E598" s="26"/>
      <c r="F598" s="30"/>
    </row>
    <row r="599" spans="1:6" ht="15.75">
      <c r="A599" s="26"/>
      <c r="B599" s="27"/>
      <c r="C599" s="38"/>
      <c r="D599" s="26"/>
      <c r="E599" s="26"/>
      <c r="F599" s="30"/>
    </row>
    <row r="600" spans="1:6" ht="15.75">
      <c r="A600" s="26"/>
      <c r="B600" s="27">
        <v>3409</v>
      </c>
      <c r="C600" s="38" t="s">
        <v>354</v>
      </c>
      <c r="D600" s="26" t="s">
        <v>355</v>
      </c>
      <c r="E600" s="26" t="s">
        <v>353</v>
      </c>
      <c r="F600" s="30">
        <v>0.3</v>
      </c>
    </row>
    <row r="601" spans="1:6" ht="15.75">
      <c r="A601" s="26"/>
      <c r="B601" s="27"/>
      <c r="C601" s="38" t="s">
        <v>1034</v>
      </c>
      <c r="D601" s="26"/>
      <c r="E601" s="26"/>
      <c r="F601" s="30"/>
    </row>
    <row r="602" spans="1:6" ht="15.75">
      <c r="A602" s="26"/>
      <c r="B602" s="27"/>
      <c r="C602" s="37"/>
      <c r="D602" s="26"/>
      <c r="E602" s="26"/>
      <c r="F602" s="30"/>
    </row>
    <row r="603" spans="1:6" ht="15.75">
      <c r="A603" s="26"/>
      <c r="B603" s="27"/>
      <c r="C603" s="37"/>
      <c r="D603" s="26"/>
      <c r="E603" s="26"/>
      <c r="F603" s="30"/>
    </row>
    <row r="604" spans="1:6" ht="15.75">
      <c r="A604" s="26"/>
      <c r="B604" s="27">
        <v>3408</v>
      </c>
      <c r="C604" s="42" t="s">
        <v>355</v>
      </c>
      <c r="D604" s="26" t="s">
        <v>354</v>
      </c>
      <c r="E604" s="26" t="s">
        <v>1036</v>
      </c>
      <c r="F604" s="30">
        <v>3.88</v>
      </c>
    </row>
    <row r="605" spans="1:6" ht="15.75">
      <c r="A605" s="26"/>
      <c r="B605" s="27"/>
      <c r="C605" s="38" t="s">
        <v>1035</v>
      </c>
      <c r="D605" s="26"/>
      <c r="E605" s="26"/>
      <c r="F605" s="30"/>
    </row>
    <row r="606" spans="1:255" ht="15.75">
      <c r="A606" s="50"/>
      <c r="B606" s="72"/>
      <c r="C606" s="73"/>
      <c r="D606" s="50"/>
      <c r="E606" s="35" t="s">
        <v>169</v>
      </c>
      <c r="F606" s="36">
        <f>SUM(F590:F604)</f>
        <v>8.84</v>
      </c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  <c r="DQ606" s="74"/>
      <c r="DR606" s="74"/>
      <c r="DS606" s="74"/>
      <c r="DT606" s="74"/>
      <c r="DU606" s="74"/>
      <c r="DV606" s="74"/>
      <c r="DW606" s="74"/>
      <c r="DX606" s="74"/>
      <c r="DY606" s="74"/>
      <c r="DZ606" s="74"/>
      <c r="EA606" s="74"/>
      <c r="EB606" s="74"/>
      <c r="EC606" s="74"/>
      <c r="ED606" s="74"/>
      <c r="EE606" s="74"/>
      <c r="EF606" s="74"/>
      <c r="EG606" s="74"/>
      <c r="EH606" s="74"/>
      <c r="EI606" s="74"/>
      <c r="EJ606" s="74"/>
      <c r="EK606" s="74"/>
      <c r="EL606" s="74"/>
      <c r="EM606" s="74"/>
      <c r="EN606" s="74"/>
      <c r="EO606" s="74"/>
      <c r="EP606" s="74"/>
      <c r="EQ606" s="74"/>
      <c r="ER606" s="74"/>
      <c r="ES606" s="74"/>
      <c r="ET606" s="74"/>
      <c r="EU606" s="74"/>
      <c r="EV606" s="74"/>
      <c r="EW606" s="74"/>
      <c r="EX606" s="74"/>
      <c r="EY606" s="74"/>
      <c r="EZ606" s="74"/>
      <c r="FA606" s="74"/>
      <c r="FB606" s="74"/>
      <c r="FC606" s="74"/>
      <c r="FD606" s="74"/>
      <c r="FE606" s="74"/>
      <c r="FF606" s="74"/>
      <c r="FG606" s="74"/>
      <c r="FH606" s="74"/>
      <c r="FI606" s="74"/>
      <c r="FJ606" s="74"/>
      <c r="FK606" s="74"/>
      <c r="FL606" s="74"/>
      <c r="FM606" s="74"/>
      <c r="FN606" s="74"/>
      <c r="FO606" s="74"/>
      <c r="FP606" s="74"/>
      <c r="FQ606" s="74"/>
      <c r="FR606" s="74"/>
      <c r="FS606" s="74"/>
      <c r="FT606" s="74"/>
      <c r="FU606" s="74"/>
      <c r="FV606" s="74"/>
      <c r="FW606" s="74"/>
      <c r="FX606" s="74"/>
      <c r="FY606" s="74"/>
      <c r="FZ606" s="74"/>
      <c r="GA606" s="74"/>
      <c r="GB606" s="74"/>
      <c r="GC606" s="74"/>
      <c r="GD606" s="74"/>
      <c r="GE606" s="74"/>
      <c r="GF606" s="74"/>
      <c r="GG606" s="74"/>
      <c r="GH606" s="74"/>
      <c r="GI606" s="74"/>
      <c r="GJ606" s="74"/>
      <c r="GK606" s="74"/>
      <c r="GL606" s="74"/>
      <c r="GM606" s="74"/>
      <c r="GN606" s="74"/>
      <c r="GO606" s="74"/>
      <c r="GP606" s="74"/>
      <c r="GQ606" s="74"/>
      <c r="GR606" s="74"/>
      <c r="GS606" s="74"/>
      <c r="GT606" s="74"/>
      <c r="GU606" s="74"/>
      <c r="GV606" s="74"/>
      <c r="GW606" s="74"/>
      <c r="GX606" s="74"/>
      <c r="GY606" s="74"/>
      <c r="GZ606" s="74"/>
      <c r="HA606" s="74"/>
      <c r="HB606" s="74"/>
      <c r="HC606" s="74"/>
      <c r="HD606" s="74"/>
      <c r="HE606" s="74"/>
      <c r="HF606" s="74"/>
      <c r="HG606" s="74"/>
      <c r="HH606" s="74"/>
      <c r="HI606" s="74"/>
      <c r="HJ606" s="74"/>
      <c r="HK606" s="74"/>
      <c r="HL606" s="74"/>
      <c r="HM606" s="74"/>
      <c r="HN606" s="74"/>
      <c r="HO606" s="74"/>
      <c r="HP606" s="74"/>
      <c r="HQ606" s="74"/>
      <c r="HR606" s="74"/>
      <c r="HS606" s="74"/>
      <c r="HT606" s="74"/>
      <c r="HU606" s="74"/>
      <c r="HV606" s="74"/>
      <c r="HW606" s="74"/>
      <c r="HX606" s="74"/>
      <c r="HY606" s="74"/>
      <c r="HZ606" s="74"/>
      <c r="IA606" s="74"/>
      <c r="IB606" s="74"/>
      <c r="IC606" s="74"/>
      <c r="ID606" s="74"/>
      <c r="IE606" s="74"/>
      <c r="IF606" s="74"/>
      <c r="IG606" s="74"/>
      <c r="IH606" s="74"/>
      <c r="II606" s="74"/>
      <c r="IJ606" s="74"/>
      <c r="IK606" s="74"/>
      <c r="IL606" s="74"/>
      <c r="IM606" s="74"/>
      <c r="IN606" s="74"/>
      <c r="IO606" s="74"/>
      <c r="IP606" s="74"/>
      <c r="IQ606" s="74"/>
      <c r="IR606" s="74"/>
      <c r="IS606" s="74"/>
      <c r="IT606" s="74"/>
      <c r="IU606" s="74"/>
    </row>
    <row r="607" spans="1:255" ht="15.75">
      <c r="A607" s="50"/>
      <c r="B607" s="72"/>
      <c r="C607" s="73"/>
      <c r="D607" s="50"/>
      <c r="E607" s="35"/>
      <c r="F607" s="36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  <c r="DQ607" s="74"/>
      <c r="DR607" s="74"/>
      <c r="DS607" s="74"/>
      <c r="DT607" s="74"/>
      <c r="DU607" s="74"/>
      <c r="DV607" s="74"/>
      <c r="DW607" s="74"/>
      <c r="DX607" s="74"/>
      <c r="DY607" s="74"/>
      <c r="DZ607" s="74"/>
      <c r="EA607" s="74"/>
      <c r="EB607" s="74"/>
      <c r="EC607" s="74"/>
      <c r="ED607" s="74"/>
      <c r="EE607" s="74"/>
      <c r="EF607" s="74"/>
      <c r="EG607" s="74"/>
      <c r="EH607" s="74"/>
      <c r="EI607" s="74"/>
      <c r="EJ607" s="74"/>
      <c r="EK607" s="74"/>
      <c r="EL607" s="74"/>
      <c r="EM607" s="74"/>
      <c r="EN607" s="74"/>
      <c r="EO607" s="74"/>
      <c r="EP607" s="74"/>
      <c r="EQ607" s="74"/>
      <c r="ER607" s="74"/>
      <c r="ES607" s="74"/>
      <c r="ET607" s="74"/>
      <c r="EU607" s="74"/>
      <c r="EV607" s="74"/>
      <c r="EW607" s="74"/>
      <c r="EX607" s="74"/>
      <c r="EY607" s="74"/>
      <c r="EZ607" s="74"/>
      <c r="FA607" s="74"/>
      <c r="FB607" s="74"/>
      <c r="FC607" s="74"/>
      <c r="FD607" s="74"/>
      <c r="FE607" s="74"/>
      <c r="FF607" s="74"/>
      <c r="FG607" s="74"/>
      <c r="FH607" s="74"/>
      <c r="FI607" s="74"/>
      <c r="FJ607" s="74"/>
      <c r="FK607" s="74"/>
      <c r="FL607" s="74"/>
      <c r="FM607" s="74"/>
      <c r="FN607" s="74"/>
      <c r="FO607" s="74"/>
      <c r="FP607" s="74"/>
      <c r="FQ607" s="74"/>
      <c r="FR607" s="74"/>
      <c r="FS607" s="74"/>
      <c r="FT607" s="74"/>
      <c r="FU607" s="74"/>
      <c r="FV607" s="74"/>
      <c r="FW607" s="74"/>
      <c r="FX607" s="74"/>
      <c r="FY607" s="74"/>
      <c r="FZ607" s="74"/>
      <c r="GA607" s="74"/>
      <c r="GB607" s="74"/>
      <c r="GC607" s="74"/>
      <c r="GD607" s="74"/>
      <c r="GE607" s="74"/>
      <c r="GF607" s="74"/>
      <c r="GG607" s="74"/>
      <c r="GH607" s="74"/>
      <c r="GI607" s="74"/>
      <c r="GJ607" s="74"/>
      <c r="GK607" s="74"/>
      <c r="GL607" s="74"/>
      <c r="GM607" s="74"/>
      <c r="GN607" s="74"/>
      <c r="GO607" s="74"/>
      <c r="GP607" s="74"/>
      <c r="GQ607" s="74"/>
      <c r="GR607" s="74"/>
      <c r="GS607" s="74"/>
      <c r="GT607" s="74"/>
      <c r="GU607" s="74"/>
      <c r="GV607" s="74"/>
      <c r="GW607" s="74"/>
      <c r="GX607" s="74"/>
      <c r="GY607" s="74"/>
      <c r="GZ607" s="74"/>
      <c r="HA607" s="74"/>
      <c r="HB607" s="74"/>
      <c r="HC607" s="74"/>
      <c r="HD607" s="74"/>
      <c r="HE607" s="74"/>
      <c r="HF607" s="74"/>
      <c r="HG607" s="74"/>
      <c r="HH607" s="74"/>
      <c r="HI607" s="74"/>
      <c r="HJ607" s="74"/>
      <c r="HK607" s="74"/>
      <c r="HL607" s="74"/>
      <c r="HM607" s="74"/>
      <c r="HN607" s="74"/>
      <c r="HO607" s="74"/>
      <c r="HP607" s="74"/>
      <c r="HQ607" s="74"/>
      <c r="HR607" s="74"/>
      <c r="HS607" s="74"/>
      <c r="HT607" s="74"/>
      <c r="HU607" s="74"/>
      <c r="HV607" s="74"/>
      <c r="HW607" s="74"/>
      <c r="HX607" s="74"/>
      <c r="HY607" s="74"/>
      <c r="HZ607" s="74"/>
      <c r="IA607" s="74"/>
      <c r="IB607" s="74"/>
      <c r="IC607" s="74"/>
      <c r="ID607" s="74"/>
      <c r="IE607" s="74"/>
      <c r="IF607" s="74"/>
      <c r="IG607" s="74"/>
      <c r="IH607" s="74"/>
      <c r="II607" s="74"/>
      <c r="IJ607" s="74"/>
      <c r="IK607" s="74"/>
      <c r="IL607" s="74"/>
      <c r="IM607" s="74"/>
      <c r="IN607" s="74"/>
      <c r="IO607" s="74"/>
      <c r="IP607" s="74"/>
      <c r="IQ607" s="74"/>
      <c r="IR607" s="74"/>
      <c r="IS607" s="74"/>
      <c r="IT607" s="74"/>
      <c r="IU607" s="74"/>
    </row>
    <row r="608" spans="1:6" ht="15.75">
      <c r="A608" s="26" t="s">
        <v>357</v>
      </c>
      <c r="B608" s="27"/>
      <c r="C608" s="37"/>
      <c r="D608" s="23" t="s">
        <v>13</v>
      </c>
      <c r="E608" s="26"/>
      <c r="F608" s="30"/>
    </row>
    <row r="609" spans="1:6" ht="15.75">
      <c r="A609" s="26"/>
      <c r="B609" s="27"/>
      <c r="C609" s="37"/>
      <c r="D609" s="26"/>
      <c r="E609" s="26"/>
      <c r="F609" s="30"/>
    </row>
    <row r="610" spans="1:6" ht="15.75">
      <c r="A610" s="33" t="s">
        <v>358</v>
      </c>
      <c r="B610" s="27"/>
      <c r="C610" s="42" t="s">
        <v>263</v>
      </c>
      <c r="D610" s="26" t="s">
        <v>327</v>
      </c>
      <c r="E610" s="26" t="s">
        <v>324</v>
      </c>
      <c r="F610" s="30">
        <v>0.877</v>
      </c>
    </row>
    <row r="611" spans="1:6" ht="15.75">
      <c r="A611" s="26"/>
      <c r="B611" s="27"/>
      <c r="C611" s="37"/>
      <c r="D611" s="26"/>
      <c r="E611" s="26"/>
      <c r="F611" s="30"/>
    </row>
    <row r="612" spans="1:255" ht="15.75">
      <c r="A612" s="50"/>
      <c r="B612" s="72"/>
      <c r="C612" s="76"/>
      <c r="D612" s="50"/>
      <c r="E612" s="35" t="s">
        <v>106</v>
      </c>
      <c r="F612" s="36">
        <f>SUM(F610)</f>
        <v>0.877</v>
      </c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  <c r="DQ612" s="74"/>
      <c r="DR612" s="74"/>
      <c r="DS612" s="74"/>
      <c r="DT612" s="74"/>
      <c r="DU612" s="74"/>
      <c r="DV612" s="74"/>
      <c r="DW612" s="74"/>
      <c r="DX612" s="74"/>
      <c r="DY612" s="74"/>
      <c r="DZ612" s="74"/>
      <c r="EA612" s="74"/>
      <c r="EB612" s="74"/>
      <c r="EC612" s="74"/>
      <c r="ED612" s="74"/>
      <c r="EE612" s="74"/>
      <c r="EF612" s="74"/>
      <c r="EG612" s="74"/>
      <c r="EH612" s="74"/>
      <c r="EI612" s="74"/>
      <c r="EJ612" s="74"/>
      <c r="EK612" s="74"/>
      <c r="EL612" s="74"/>
      <c r="EM612" s="74"/>
      <c r="EN612" s="74"/>
      <c r="EO612" s="74"/>
      <c r="EP612" s="74"/>
      <c r="EQ612" s="74"/>
      <c r="ER612" s="74"/>
      <c r="ES612" s="74"/>
      <c r="ET612" s="74"/>
      <c r="EU612" s="74"/>
      <c r="EV612" s="74"/>
      <c r="EW612" s="74"/>
      <c r="EX612" s="74"/>
      <c r="EY612" s="74"/>
      <c r="EZ612" s="74"/>
      <c r="FA612" s="74"/>
      <c r="FB612" s="74"/>
      <c r="FC612" s="74"/>
      <c r="FD612" s="74"/>
      <c r="FE612" s="74"/>
      <c r="FF612" s="74"/>
      <c r="FG612" s="74"/>
      <c r="FH612" s="74"/>
      <c r="FI612" s="74"/>
      <c r="FJ612" s="74"/>
      <c r="FK612" s="74"/>
      <c r="FL612" s="74"/>
      <c r="FM612" s="74"/>
      <c r="FN612" s="74"/>
      <c r="FO612" s="74"/>
      <c r="FP612" s="74"/>
      <c r="FQ612" s="74"/>
      <c r="FR612" s="74"/>
      <c r="FS612" s="74"/>
      <c r="FT612" s="74"/>
      <c r="FU612" s="74"/>
      <c r="FV612" s="74"/>
      <c r="FW612" s="74"/>
      <c r="FX612" s="74"/>
      <c r="FY612" s="74"/>
      <c r="FZ612" s="74"/>
      <c r="GA612" s="74"/>
      <c r="GB612" s="74"/>
      <c r="GC612" s="74"/>
      <c r="GD612" s="74"/>
      <c r="GE612" s="74"/>
      <c r="GF612" s="74"/>
      <c r="GG612" s="74"/>
      <c r="GH612" s="74"/>
      <c r="GI612" s="74"/>
      <c r="GJ612" s="74"/>
      <c r="GK612" s="74"/>
      <c r="GL612" s="74"/>
      <c r="GM612" s="74"/>
      <c r="GN612" s="74"/>
      <c r="GO612" s="74"/>
      <c r="GP612" s="74"/>
      <c r="GQ612" s="74"/>
      <c r="GR612" s="74"/>
      <c r="GS612" s="74"/>
      <c r="GT612" s="74"/>
      <c r="GU612" s="74"/>
      <c r="GV612" s="74"/>
      <c r="GW612" s="74"/>
      <c r="GX612" s="74"/>
      <c r="GY612" s="74"/>
      <c r="GZ612" s="74"/>
      <c r="HA612" s="74"/>
      <c r="HB612" s="74"/>
      <c r="HC612" s="74"/>
      <c r="HD612" s="74"/>
      <c r="HE612" s="74"/>
      <c r="HF612" s="74"/>
      <c r="HG612" s="74"/>
      <c r="HH612" s="74"/>
      <c r="HI612" s="74"/>
      <c r="HJ612" s="74"/>
      <c r="HK612" s="74"/>
      <c r="HL612" s="74"/>
      <c r="HM612" s="74"/>
      <c r="HN612" s="74"/>
      <c r="HO612" s="74"/>
      <c r="HP612" s="74"/>
      <c r="HQ612" s="74"/>
      <c r="HR612" s="74"/>
      <c r="HS612" s="74"/>
      <c r="HT612" s="74"/>
      <c r="HU612" s="74"/>
      <c r="HV612" s="74"/>
      <c r="HW612" s="74"/>
      <c r="HX612" s="74"/>
      <c r="HY612" s="74"/>
      <c r="HZ612" s="74"/>
      <c r="IA612" s="74"/>
      <c r="IB612" s="74"/>
      <c r="IC612" s="74"/>
      <c r="ID612" s="74"/>
      <c r="IE612" s="74"/>
      <c r="IF612" s="74"/>
      <c r="IG612" s="74"/>
      <c r="IH612" s="74"/>
      <c r="II612" s="74"/>
      <c r="IJ612" s="74"/>
      <c r="IK612" s="74"/>
      <c r="IL612" s="74"/>
      <c r="IM612" s="74"/>
      <c r="IN612" s="74"/>
      <c r="IO612" s="74"/>
      <c r="IP612" s="74"/>
      <c r="IQ612" s="74"/>
      <c r="IR612" s="74"/>
      <c r="IS612" s="74"/>
      <c r="IT612" s="74"/>
      <c r="IU612" s="74"/>
    </row>
    <row r="613" spans="1:6" ht="15.75">
      <c r="A613" s="26"/>
      <c r="B613" s="27"/>
      <c r="C613" s="37"/>
      <c r="D613" s="26"/>
      <c r="E613" s="26"/>
      <c r="F613" s="30"/>
    </row>
    <row r="614" spans="1:6" ht="15.75">
      <c r="A614" s="33" t="s">
        <v>236</v>
      </c>
      <c r="B614" s="27">
        <v>3602</v>
      </c>
      <c r="C614" s="42" t="s">
        <v>338</v>
      </c>
      <c r="D614" s="26" t="s">
        <v>327</v>
      </c>
      <c r="E614" s="26" t="s">
        <v>359</v>
      </c>
      <c r="F614" s="30">
        <v>0.47</v>
      </c>
    </row>
    <row r="615" spans="1:6" ht="15.75">
      <c r="A615" s="26"/>
      <c r="B615" s="27"/>
      <c r="C615" s="38" t="s">
        <v>1030</v>
      </c>
      <c r="D615" s="26"/>
      <c r="E615" s="26"/>
      <c r="F615" s="30"/>
    </row>
    <row r="616" spans="1:6" ht="15.75">
      <c r="A616" s="26"/>
      <c r="B616" s="27"/>
      <c r="C616" s="37"/>
      <c r="D616" s="26"/>
      <c r="E616" s="26"/>
      <c r="F616" s="30"/>
    </row>
    <row r="617" spans="1:6" ht="15.75">
      <c r="A617" s="26"/>
      <c r="B617" s="27">
        <v>3604</v>
      </c>
      <c r="C617" s="42" t="s">
        <v>344</v>
      </c>
      <c r="D617" s="26" t="s">
        <v>327</v>
      </c>
      <c r="E617" s="26" t="s">
        <v>263</v>
      </c>
      <c r="F617" s="30">
        <v>0.88</v>
      </c>
    </row>
    <row r="618" spans="1:6" ht="15.75">
      <c r="A618" s="26"/>
      <c r="B618" s="27"/>
      <c r="C618" s="38" t="s">
        <v>1010</v>
      </c>
      <c r="D618" s="26"/>
      <c r="E618" s="26"/>
      <c r="F618" s="30"/>
    </row>
    <row r="619" spans="1:6" ht="15.75">
      <c r="A619" s="26"/>
      <c r="B619" s="27"/>
      <c r="C619" s="38"/>
      <c r="D619" s="26"/>
      <c r="E619" s="26"/>
      <c r="F619" s="30"/>
    </row>
    <row r="620" spans="1:255" ht="15.75">
      <c r="A620" s="50"/>
      <c r="B620" s="72"/>
      <c r="C620" s="73"/>
      <c r="D620" s="50"/>
      <c r="E620" s="35" t="s">
        <v>169</v>
      </c>
      <c r="F620" s="36">
        <f>SUM(F614:F617)</f>
        <v>1.35</v>
      </c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  <c r="DQ620" s="74"/>
      <c r="DR620" s="74"/>
      <c r="DS620" s="74"/>
      <c r="DT620" s="74"/>
      <c r="DU620" s="74"/>
      <c r="DV620" s="74"/>
      <c r="DW620" s="74"/>
      <c r="DX620" s="74"/>
      <c r="DY620" s="74"/>
      <c r="DZ620" s="74"/>
      <c r="EA620" s="74"/>
      <c r="EB620" s="74"/>
      <c r="EC620" s="74"/>
      <c r="ED620" s="74"/>
      <c r="EE620" s="74"/>
      <c r="EF620" s="74"/>
      <c r="EG620" s="74"/>
      <c r="EH620" s="74"/>
      <c r="EI620" s="74"/>
      <c r="EJ620" s="74"/>
      <c r="EK620" s="74"/>
      <c r="EL620" s="74"/>
      <c r="EM620" s="74"/>
      <c r="EN620" s="74"/>
      <c r="EO620" s="74"/>
      <c r="EP620" s="74"/>
      <c r="EQ620" s="74"/>
      <c r="ER620" s="74"/>
      <c r="ES620" s="74"/>
      <c r="ET620" s="74"/>
      <c r="EU620" s="74"/>
      <c r="EV620" s="74"/>
      <c r="EW620" s="74"/>
      <c r="EX620" s="74"/>
      <c r="EY620" s="74"/>
      <c r="EZ620" s="74"/>
      <c r="FA620" s="74"/>
      <c r="FB620" s="74"/>
      <c r="FC620" s="74"/>
      <c r="FD620" s="74"/>
      <c r="FE620" s="74"/>
      <c r="FF620" s="74"/>
      <c r="FG620" s="74"/>
      <c r="FH620" s="74"/>
      <c r="FI620" s="74"/>
      <c r="FJ620" s="74"/>
      <c r="FK620" s="74"/>
      <c r="FL620" s="74"/>
      <c r="FM620" s="74"/>
      <c r="FN620" s="74"/>
      <c r="FO620" s="74"/>
      <c r="FP620" s="74"/>
      <c r="FQ620" s="74"/>
      <c r="FR620" s="74"/>
      <c r="FS620" s="74"/>
      <c r="FT620" s="74"/>
      <c r="FU620" s="74"/>
      <c r="FV620" s="74"/>
      <c r="FW620" s="74"/>
      <c r="FX620" s="74"/>
      <c r="FY620" s="74"/>
      <c r="FZ620" s="74"/>
      <c r="GA620" s="74"/>
      <c r="GB620" s="74"/>
      <c r="GC620" s="74"/>
      <c r="GD620" s="74"/>
      <c r="GE620" s="74"/>
      <c r="GF620" s="74"/>
      <c r="GG620" s="74"/>
      <c r="GH620" s="74"/>
      <c r="GI620" s="74"/>
      <c r="GJ620" s="74"/>
      <c r="GK620" s="74"/>
      <c r="GL620" s="74"/>
      <c r="GM620" s="74"/>
      <c r="GN620" s="74"/>
      <c r="GO620" s="74"/>
      <c r="GP620" s="74"/>
      <c r="GQ620" s="74"/>
      <c r="GR620" s="74"/>
      <c r="GS620" s="74"/>
      <c r="GT620" s="74"/>
      <c r="GU620" s="74"/>
      <c r="GV620" s="74"/>
      <c r="GW620" s="74"/>
      <c r="GX620" s="74"/>
      <c r="GY620" s="74"/>
      <c r="GZ620" s="74"/>
      <c r="HA620" s="74"/>
      <c r="HB620" s="74"/>
      <c r="HC620" s="74"/>
      <c r="HD620" s="74"/>
      <c r="HE620" s="74"/>
      <c r="HF620" s="74"/>
      <c r="HG620" s="74"/>
      <c r="HH620" s="74"/>
      <c r="HI620" s="74"/>
      <c r="HJ620" s="74"/>
      <c r="HK620" s="74"/>
      <c r="HL620" s="74"/>
      <c r="HM620" s="74"/>
      <c r="HN620" s="74"/>
      <c r="HO620" s="74"/>
      <c r="HP620" s="74"/>
      <c r="HQ620" s="74"/>
      <c r="HR620" s="74"/>
      <c r="HS620" s="74"/>
      <c r="HT620" s="74"/>
      <c r="HU620" s="74"/>
      <c r="HV620" s="74"/>
      <c r="HW620" s="74"/>
      <c r="HX620" s="74"/>
      <c r="HY620" s="74"/>
      <c r="HZ620" s="74"/>
      <c r="IA620" s="74"/>
      <c r="IB620" s="74"/>
      <c r="IC620" s="74"/>
      <c r="ID620" s="74"/>
      <c r="IE620" s="74"/>
      <c r="IF620" s="74"/>
      <c r="IG620" s="74"/>
      <c r="IH620" s="74"/>
      <c r="II620" s="74"/>
      <c r="IJ620" s="74"/>
      <c r="IK620" s="74"/>
      <c r="IL620" s="74"/>
      <c r="IM620" s="74"/>
      <c r="IN620" s="74"/>
      <c r="IO620" s="74"/>
      <c r="IP620" s="74"/>
      <c r="IQ620" s="74"/>
      <c r="IR620" s="74"/>
      <c r="IS620" s="74"/>
      <c r="IT620" s="74"/>
      <c r="IU620" s="74"/>
    </row>
    <row r="621" spans="1:255" ht="15.75">
      <c r="A621" s="50"/>
      <c r="B621" s="72"/>
      <c r="C621" s="73"/>
      <c r="D621" s="50"/>
      <c r="E621" s="35"/>
      <c r="F621" s="36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  <c r="DQ621" s="74"/>
      <c r="DR621" s="74"/>
      <c r="DS621" s="74"/>
      <c r="DT621" s="74"/>
      <c r="DU621" s="74"/>
      <c r="DV621" s="74"/>
      <c r="DW621" s="74"/>
      <c r="DX621" s="74"/>
      <c r="DY621" s="74"/>
      <c r="DZ621" s="74"/>
      <c r="EA621" s="74"/>
      <c r="EB621" s="74"/>
      <c r="EC621" s="74"/>
      <c r="ED621" s="74"/>
      <c r="EE621" s="74"/>
      <c r="EF621" s="74"/>
      <c r="EG621" s="74"/>
      <c r="EH621" s="74"/>
      <c r="EI621" s="74"/>
      <c r="EJ621" s="74"/>
      <c r="EK621" s="74"/>
      <c r="EL621" s="74"/>
      <c r="EM621" s="74"/>
      <c r="EN621" s="74"/>
      <c r="EO621" s="74"/>
      <c r="EP621" s="74"/>
      <c r="EQ621" s="74"/>
      <c r="ER621" s="74"/>
      <c r="ES621" s="74"/>
      <c r="ET621" s="74"/>
      <c r="EU621" s="74"/>
      <c r="EV621" s="74"/>
      <c r="EW621" s="74"/>
      <c r="EX621" s="74"/>
      <c r="EY621" s="74"/>
      <c r="EZ621" s="74"/>
      <c r="FA621" s="74"/>
      <c r="FB621" s="74"/>
      <c r="FC621" s="74"/>
      <c r="FD621" s="74"/>
      <c r="FE621" s="74"/>
      <c r="FF621" s="74"/>
      <c r="FG621" s="74"/>
      <c r="FH621" s="74"/>
      <c r="FI621" s="74"/>
      <c r="FJ621" s="74"/>
      <c r="FK621" s="74"/>
      <c r="FL621" s="74"/>
      <c r="FM621" s="74"/>
      <c r="FN621" s="74"/>
      <c r="FO621" s="74"/>
      <c r="FP621" s="74"/>
      <c r="FQ621" s="74"/>
      <c r="FR621" s="74"/>
      <c r="FS621" s="74"/>
      <c r="FT621" s="74"/>
      <c r="FU621" s="74"/>
      <c r="FV621" s="74"/>
      <c r="FW621" s="74"/>
      <c r="FX621" s="74"/>
      <c r="FY621" s="74"/>
      <c r="FZ621" s="74"/>
      <c r="GA621" s="74"/>
      <c r="GB621" s="74"/>
      <c r="GC621" s="74"/>
      <c r="GD621" s="74"/>
      <c r="GE621" s="74"/>
      <c r="GF621" s="74"/>
      <c r="GG621" s="74"/>
      <c r="GH621" s="74"/>
      <c r="GI621" s="74"/>
      <c r="GJ621" s="74"/>
      <c r="GK621" s="74"/>
      <c r="GL621" s="74"/>
      <c r="GM621" s="74"/>
      <c r="GN621" s="74"/>
      <c r="GO621" s="74"/>
      <c r="GP621" s="74"/>
      <c r="GQ621" s="74"/>
      <c r="GR621" s="74"/>
      <c r="GS621" s="74"/>
      <c r="GT621" s="74"/>
      <c r="GU621" s="74"/>
      <c r="GV621" s="74"/>
      <c r="GW621" s="74"/>
      <c r="GX621" s="74"/>
      <c r="GY621" s="74"/>
      <c r="GZ621" s="74"/>
      <c r="HA621" s="74"/>
      <c r="HB621" s="74"/>
      <c r="HC621" s="74"/>
      <c r="HD621" s="74"/>
      <c r="HE621" s="74"/>
      <c r="HF621" s="74"/>
      <c r="HG621" s="74"/>
      <c r="HH621" s="74"/>
      <c r="HI621" s="74"/>
      <c r="HJ621" s="74"/>
      <c r="HK621" s="74"/>
      <c r="HL621" s="74"/>
      <c r="HM621" s="74"/>
      <c r="HN621" s="74"/>
      <c r="HO621" s="74"/>
      <c r="HP621" s="74"/>
      <c r="HQ621" s="74"/>
      <c r="HR621" s="74"/>
      <c r="HS621" s="74"/>
      <c r="HT621" s="74"/>
      <c r="HU621" s="74"/>
      <c r="HV621" s="74"/>
      <c r="HW621" s="74"/>
      <c r="HX621" s="74"/>
      <c r="HY621" s="74"/>
      <c r="HZ621" s="74"/>
      <c r="IA621" s="74"/>
      <c r="IB621" s="74"/>
      <c r="IC621" s="74"/>
      <c r="ID621" s="74"/>
      <c r="IE621" s="74"/>
      <c r="IF621" s="74"/>
      <c r="IG621" s="74"/>
      <c r="IH621" s="74"/>
      <c r="II621" s="74"/>
      <c r="IJ621" s="74"/>
      <c r="IK621" s="74"/>
      <c r="IL621" s="74"/>
      <c r="IM621" s="74"/>
      <c r="IN621" s="74"/>
      <c r="IO621" s="74"/>
      <c r="IP621" s="74"/>
      <c r="IQ621" s="74"/>
      <c r="IR621" s="74"/>
      <c r="IS621" s="74"/>
      <c r="IT621" s="74"/>
      <c r="IU621" s="74"/>
    </row>
    <row r="622" spans="1:6" s="78" customFormat="1" ht="15.75">
      <c r="A622" s="26"/>
      <c r="B622" s="27"/>
      <c r="C622" s="37"/>
      <c r="D622" s="23" t="s">
        <v>14</v>
      </c>
      <c r="E622" s="26"/>
      <c r="F622" s="30"/>
    </row>
    <row r="623" spans="1:6" ht="15.75">
      <c r="A623" s="26"/>
      <c r="B623" s="27"/>
      <c r="C623" s="37"/>
      <c r="D623" s="26"/>
      <c r="E623" s="26"/>
      <c r="F623" s="30"/>
    </row>
    <row r="624" spans="1:6" ht="15.75">
      <c r="A624" s="33" t="s">
        <v>330</v>
      </c>
      <c r="B624" s="27"/>
      <c r="C624" s="42" t="s">
        <v>360</v>
      </c>
      <c r="D624" s="26" t="s">
        <v>348</v>
      </c>
      <c r="E624" s="26" t="s">
        <v>356</v>
      </c>
      <c r="F624" s="30">
        <v>3.283</v>
      </c>
    </row>
    <row r="625" spans="1:6" ht="15.75">
      <c r="A625" s="26"/>
      <c r="B625" s="27"/>
      <c r="C625" s="42" t="s">
        <v>361</v>
      </c>
      <c r="D625" s="26"/>
      <c r="E625" s="26"/>
      <c r="F625" s="30"/>
    </row>
    <row r="626" spans="1:6" ht="15.75">
      <c r="A626" s="26"/>
      <c r="B626" s="27"/>
      <c r="C626" s="37"/>
      <c r="D626" s="26"/>
      <c r="E626" s="26"/>
      <c r="F626" s="30"/>
    </row>
    <row r="627" spans="1:6" ht="15.75">
      <c r="A627" s="26"/>
      <c r="B627" s="27">
        <v>3810</v>
      </c>
      <c r="C627" s="42" t="s">
        <v>362</v>
      </c>
      <c r="D627" s="26" t="s">
        <v>363</v>
      </c>
      <c r="E627" s="26" t="s">
        <v>157</v>
      </c>
      <c r="F627" s="30">
        <v>0.46</v>
      </c>
    </row>
    <row r="628" spans="1:6" ht="15.75">
      <c r="A628" s="26"/>
      <c r="B628" s="27"/>
      <c r="C628" s="38" t="s">
        <v>1010</v>
      </c>
      <c r="D628" s="26"/>
      <c r="E628" s="26"/>
      <c r="F628" s="30"/>
    </row>
    <row r="629" spans="1:6" ht="15.75">
      <c r="A629" s="26"/>
      <c r="B629" s="27"/>
      <c r="C629" s="37"/>
      <c r="D629" s="26"/>
      <c r="E629" s="26"/>
      <c r="F629" s="30"/>
    </row>
    <row r="630" spans="1:6" ht="15.75">
      <c r="A630" s="26"/>
      <c r="B630" s="27">
        <v>3814</v>
      </c>
      <c r="C630" s="42" t="s">
        <v>364</v>
      </c>
      <c r="D630" s="26" t="s">
        <v>365</v>
      </c>
      <c r="E630" s="26" t="s">
        <v>366</v>
      </c>
      <c r="F630" s="30">
        <v>0.47</v>
      </c>
    </row>
    <row r="631" spans="1:6" ht="15.75">
      <c r="A631" s="26"/>
      <c r="B631" s="27"/>
      <c r="C631" s="38" t="s">
        <v>1030</v>
      </c>
      <c r="D631" s="26"/>
      <c r="E631" s="26"/>
      <c r="F631" s="30"/>
    </row>
    <row r="632" spans="1:6" ht="15.75">
      <c r="A632" s="26"/>
      <c r="B632" s="27"/>
      <c r="C632" s="38"/>
      <c r="D632" s="26"/>
      <c r="E632" s="26"/>
      <c r="F632" s="30"/>
    </row>
    <row r="633" spans="1:6" ht="15.75">
      <c r="A633" s="26"/>
      <c r="B633" s="27">
        <v>3816</v>
      </c>
      <c r="C633" s="38" t="s">
        <v>365</v>
      </c>
      <c r="D633" s="26" t="s">
        <v>157</v>
      </c>
      <c r="E633" s="26" t="s">
        <v>364</v>
      </c>
      <c r="F633" s="30">
        <v>0.14</v>
      </c>
    </row>
    <row r="634" spans="1:6" ht="15.75">
      <c r="A634" s="26"/>
      <c r="B634" s="27"/>
      <c r="C634" s="38" t="s">
        <v>1010</v>
      </c>
      <c r="D634" s="26"/>
      <c r="E634" s="26"/>
      <c r="F634" s="30"/>
    </row>
    <row r="635" spans="1:6" ht="15.75">
      <c r="A635" s="26"/>
      <c r="B635" s="27"/>
      <c r="C635" s="38"/>
      <c r="D635" s="26"/>
      <c r="E635" s="26"/>
      <c r="F635" s="30"/>
    </row>
    <row r="636" spans="1:6" ht="15.75">
      <c r="A636" s="26"/>
      <c r="B636" s="27">
        <v>3818</v>
      </c>
      <c r="C636" s="38" t="s">
        <v>157</v>
      </c>
      <c r="D636" s="26" t="s">
        <v>362</v>
      </c>
      <c r="E636" s="26" t="s">
        <v>365</v>
      </c>
      <c r="F636" s="30">
        <v>0.11</v>
      </c>
    </row>
    <row r="637" spans="1:6" ht="15.75">
      <c r="A637" s="26"/>
      <c r="B637" s="27"/>
      <c r="C637" s="38" t="s">
        <v>1010</v>
      </c>
      <c r="D637" s="26"/>
      <c r="E637" s="26"/>
      <c r="F637" s="30"/>
    </row>
    <row r="638" spans="1:6" ht="15.75">
      <c r="A638" s="26"/>
      <c r="B638" s="27"/>
      <c r="C638" s="37"/>
      <c r="D638" s="26"/>
      <c r="E638" s="26"/>
      <c r="F638" s="30"/>
    </row>
    <row r="639" spans="1:255" ht="15.75">
      <c r="A639" s="50"/>
      <c r="B639" s="72"/>
      <c r="C639" s="76"/>
      <c r="D639" s="50"/>
      <c r="E639" s="35" t="s">
        <v>124</v>
      </c>
      <c r="F639" s="36">
        <f>SUM(F624:F636)</f>
        <v>4.463</v>
      </c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  <c r="DQ639" s="74"/>
      <c r="DR639" s="74"/>
      <c r="DS639" s="74"/>
      <c r="DT639" s="74"/>
      <c r="DU639" s="74"/>
      <c r="DV639" s="74"/>
      <c r="DW639" s="74"/>
      <c r="DX639" s="74"/>
      <c r="DY639" s="74"/>
      <c r="DZ639" s="74"/>
      <c r="EA639" s="74"/>
      <c r="EB639" s="74"/>
      <c r="EC639" s="74"/>
      <c r="ED639" s="74"/>
      <c r="EE639" s="74"/>
      <c r="EF639" s="74"/>
      <c r="EG639" s="74"/>
      <c r="EH639" s="74"/>
      <c r="EI639" s="74"/>
      <c r="EJ639" s="74"/>
      <c r="EK639" s="74"/>
      <c r="EL639" s="74"/>
      <c r="EM639" s="74"/>
      <c r="EN639" s="74"/>
      <c r="EO639" s="74"/>
      <c r="EP639" s="74"/>
      <c r="EQ639" s="74"/>
      <c r="ER639" s="74"/>
      <c r="ES639" s="74"/>
      <c r="ET639" s="74"/>
      <c r="EU639" s="74"/>
      <c r="EV639" s="74"/>
      <c r="EW639" s="74"/>
      <c r="EX639" s="74"/>
      <c r="EY639" s="74"/>
      <c r="EZ639" s="74"/>
      <c r="FA639" s="74"/>
      <c r="FB639" s="74"/>
      <c r="FC639" s="74"/>
      <c r="FD639" s="74"/>
      <c r="FE639" s="74"/>
      <c r="FF639" s="74"/>
      <c r="FG639" s="74"/>
      <c r="FH639" s="74"/>
      <c r="FI639" s="74"/>
      <c r="FJ639" s="74"/>
      <c r="FK639" s="74"/>
      <c r="FL639" s="74"/>
      <c r="FM639" s="74"/>
      <c r="FN639" s="74"/>
      <c r="FO639" s="74"/>
      <c r="FP639" s="74"/>
      <c r="FQ639" s="74"/>
      <c r="FR639" s="74"/>
      <c r="FS639" s="74"/>
      <c r="FT639" s="74"/>
      <c r="FU639" s="74"/>
      <c r="FV639" s="74"/>
      <c r="FW639" s="74"/>
      <c r="FX639" s="74"/>
      <c r="FY639" s="74"/>
      <c r="FZ639" s="74"/>
      <c r="GA639" s="74"/>
      <c r="GB639" s="74"/>
      <c r="GC639" s="74"/>
      <c r="GD639" s="74"/>
      <c r="GE639" s="74"/>
      <c r="GF639" s="74"/>
      <c r="GG639" s="74"/>
      <c r="GH639" s="74"/>
      <c r="GI639" s="74"/>
      <c r="GJ639" s="74"/>
      <c r="GK639" s="74"/>
      <c r="GL639" s="74"/>
      <c r="GM639" s="74"/>
      <c r="GN639" s="74"/>
      <c r="GO639" s="74"/>
      <c r="GP639" s="74"/>
      <c r="GQ639" s="74"/>
      <c r="GR639" s="74"/>
      <c r="GS639" s="74"/>
      <c r="GT639" s="74"/>
      <c r="GU639" s="74"/>
      <c r="GV639" s="74"/>
      <c r="GW639" s="74"/>
      <c r="GX639" s="74"/>
      <c r="GY639" s="74"/>
      <c r="GZ639" s="74"/>
      <c r="HA639" s="74"/>
      <c r="HB639" s="74"/>
      <c r="HC639" s="74"/>
      <c r="HD639" s="74"/>
      <c r="HE639" s="74"/>
      <c r="HF639" s="74"/>
      <c r="HG639" s="74"/>
      <c r="HH639" s="74"/>
      <c r="HI639" s="74"/>
      <c r="HJ639" s="74"/>
      <c r="HK639" s="74"/>
      <c r="HL639" s="74"/>
      <c r="HM639" s="74"/>
      <c r="HN639" s="74"/>
      <c r="HO639" s="74"/>
      <c r="HP639" s="74"/>
      <c r="HQ639" s="74"/>
      <c r="HR639" s="74"/>
      <c r="HS639" s="74"/>
      <c r="HT639" s="74"/>
      <c r="HU639" s="74"/>
      <c r="HV639" s="74"/>
      <c r="HW639" s="74"/>
      <c r="HX639" s="74"/>
      <c r="HY639" s="74"/>
      <c r="HZ639" s="74"/>
      <c r="IA639" s="74"/>
      <c r="IB639" s="74"/>
      <c r="IC639" s="74"/>
      <c r="ID639" s="74"/>
      <c r="IE639" s="74"/>
      <c r="IF639" s="74"/>
      <c r="IG639" s="74"/>
      <c r="IH639" s="74"/>
      <c r="II639" s="74"/>
      <c r="IJ639" s="74"/>
      <c r="IK639" s="74"/>
      <c r="IL639" s="74"/>
      <c r="IM639" s="74"/>
      <c r="IN639" s="74"/>
      <c r="IO639" s="74"/>
      <c r="IP639" s="74"/>
      <c r="IQ639" s="74"/>
      <c r="IR639" s="74"/>
      <c r="IS639" s="74"/>
      <c r="IT639" s="74"/>
      <c r="IU639" s="74"/>
    </row>
    <row r="640" spans="1:6" ht="15.75">
      <c r="A640" s="26"/>
      <c r="B640" s="27"/>
      <c r="C640" s="37"/>
      <c r="D640" s="26"/>
      <c r="E640" s="26"/>
      <c r="F640" s="30"/>
    </row>
    <row r="641" spans="1:6" ht="15.75">
      <c r="A641" s="33" t="s">
        <v>236</v>
      </c>
      <c r="B641" s="27">
        <v>3825</v>
      </c>
      <c r="C641" s="42" t="s">
        <v>363</v>
      </c>
      <c r="D641" s="26" t="s">
        <v>275</v>
      </c>
      <c r="E641" s="26" t="s">
        <v>362</v>
      </c>
      <c r="F641" s="30">
        <v>0.65</v>
      </c>
    </row>
    <row r="642" spans="1:6" ht="15.75">
      <c r="A642" s="26"/>
      <c r="B642" s="27"/>
      <c r="C642" s="42" t="s">
        <v>1037</v>
      </c>
      <c r="D642" s="26"/>
      <c r="E642" s="26"/>
      <c r="F642" s="30"/>
    </row>
    <row r="643" spans="1:6" ht="15.75">
      <c r="A643" s="26"/>
      <c r="B643" s="27"/>
      <c r="C643" s="42"/>
      <c r="D643" s="26"/>
      <c r="E643" s="26"/>
      <c r="F643" s="30"/>
    </row>
    <row r="644" spans="1:6" ht="15.75">
      <c r="A644" s="26"/>
      <c r="B644" s="27"/>
      <c r="C644" s="37"/>
      <c r="D644" s="26"/>
      <c r="E644" s="26"/>
      <c r="F644" s="30"/>
    </row>
    <row r="645" spans="1:6" ht="15.75">
      <c r="A645" s="26"/>
      <c r="B645" s="27"/>
      <c r="C645" s="37"/>
      <c r="D645" s="26"/>
      <c r="E645" s="26"/>
      <c r="F645" s="30"/>
    </row>
    <row r="646" spans="1:6" ht="15.75">
      <c r="A646" s="26"/>
      <c r="B646" s="27">
        <v>3820</v>
      </c>
      <c r="C646" s="42" t="s">
        <v>275</v>
      </c>
      <c r="D646" s="26" t="s">
        <v>348</v>
      </c>
      <c r="E646" s="26" t="s">
        <v>363</v>
      </c>
      <c r="F646" s="30">
        <v>3.57</v>
      </c>
    </row>
    <row r="647" spans="1:6" ht="15.75">
      <c r="A647" s="26"/>
      <c r="B647" s="27"/>
      <c r="C647" s="38" t="s">
        <v>117</v>
      </c>
      <c r="D647" s="26"/>
      <c r="E647" s="26"/>
      <c r="F647" s="30"/>
    </row>
    <row r="648" spans="1:6" ht="15.75">
      <c r="A648" s="26"/>
      <c r="B648" s="27"/>
      <c r="C648" s="38"/>
      <c r="D648" s="26"/>
      <c r="E648" s="26"/>
      <c r="F648" s="30"/>
    </row>
    <row r="649" spans="1:255" ht="15.75">
      <c r="A649" s="50"/>
      <c r="B649" s="72"/>
      <c r="C649" s="73"/>
      <c r="D649" s="50"/>
      <c r="E649" s="35" t="s">
        <v>169</v>
      </c>
      <c r="F649" s="36">
        <f>SUM(F641:F646)</f>
        <v>4.22</v>
      </c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  <c r="DQ649" s="74"/>
      <c r="DR649" s="74"/>
      <c r="DS649" s="74"/>
      <c r="DT649" s="74"/>
      <c r="DU649" s="74"/>
      <c r="DV649" s="74"/>
      <c r="DW649" s="74"/>
      <c r="DX649" s="74"/>
      <c r="DY649" s="74"/>
      <c r="DZ649" s="74"/>
      <c r="EA649" s="74"/>
      <c r="EB649" s="74"/>
      <c r="EC649" s="74"/>
      <c r="ED649" s="74"/>
      <c r="EE649" s="74"/>
      <c r="EF649" s="74"/>
      <c r="EG649" s="74"/>
      <c r="EH649" s="74"/>
      <c r="EI649" s="74"/>
      <c r="EJ649" s="74"/>
      <c r="EK649" s="74"/>
      <c r="EL649" s="74"/>
      <c r="EM649" s="74"/>
      <c r="EN649" s="74"/>
      <c r="EO649" s="74"/>
      <c r="EP649" s="74"/>
      <c r="EQ649" s="74"/>
      <c r="ER649" s="74"/>
      <c r="ES649" s="74"/>
      <c r="ET649" s="74"/>
      <c r="EU649" s="74"/>
      <c r="EV649" s="74"/>
      <c r="EW649" s="74"/>
      <c r="EX649" s="74"/>
      <c r="EY649" s="74"/>
      <c r="EZ649" s="74"/>
      <c r="FA649" s="74"/>
      <c r="FB649" s="74"/>
      <c r="FC649" s="74"/>
      <c r="FD649" s="74"/>
      <c r="FE649" s="74"/>
      <c r="FF649" s="74"/>
      <c r="FG649" s="74"/>
      <c r="FH649" s="74"/>
      <c r="FI649" s="74"/>
      <c r="FJ649" s="74"/>
      <c r="FK649" s="74"/>
      <c r="FL649" s="74"/>
      <c r="FM649" s="74"/>
      <c r="FN649" s="74"/>
      <c r="FO649" s="74"/>
      <c r="FP649" s="74"/>
      <c r="FQ649" s="74"/>
      <c r="FR649" s="74"/>
      <c r="FS649" s="74"/>
      <c r="FT649" s="74"/>
      <c r="FU649" s="74"/>
      <c r="FV649" s="74"/>
      <c r="FW649" s="74"/>
      <c r="FX649" s="74"/>
      <c r="FY649" s="74"/>
      <c r="FZ649" s="74"/>
      <c r="GA649" s="74"/>
      <c r="GB649" s="74"/>
      <c r="GC649" s="74"/>
      <c r="GD649" s="74"/>
      <c r="GE649" s="74"/>
      <c r="GF649" s="74"/>
      <c r="GG649" s="74"/>
      <c r="GH649" s="74"/>
      <c r="GI649" s="74"/>
      <c r="GJ649" s="74"/>
      <c r="GK649" s="74"/>
      <c r="GL649" s="74"/>
      <c r="GM649" s="74"/>
      <c r="GN649" s="74"/>
      <c r="GO649" s="74"/>
      <c r="GP649" s="74"/>
      <c r="GQ649" s="74"/>
      <c r="GR649" s="74"/>
      <c r="GS649" s="74"/>
      <c r="GT649" s="74"/>
      <c r="GU649" s="74"/>
      <c r="GV649" s="74"/>
      <c r="GW649" s="74"/>
      <c r="GX649" s="74"/>
      <c r="GY649" s="74"/>
      <c r="GZ649" s="74"/>
      <c r="HA649" s="74"/>
      <c r="HB649" s="74"/>
      <c r="HC649" s="74"/>
      <c r="HD649" s="74"/>
      <c r="HE649" s="74"/>
      <c r="HF649" s="74"/>
      <c r="HG649" s="74"/>
      <c r="HH649" s="74"/>
      <c r="HI649" s="74"/>
      <c r="HJ649" s="74"/>
      <c r="HK649" s="74"/>
      <c r="HL649" s="74"/>
      <c r="HM649" s="74"/>
      <c r="HN649" s="74"/>
      <c r="HO649" s="74"/>
      <c r="HP649" s="74"/>
      <c r="HQ649" s="74"/>
      <c r="HR649" s="74"/>
      <c r="HS649" s="74"/>
      <c r="HT649" s="74"/>
      <c r="HU649" s="74"/>
      <c r="HV649" s="74"/>
      <c r="HW649" s="74"/>
      <c r="HX649" s="74"/>
      <c r="HY649" s="74"/>
      <c r="HZ649" s="74"/>
      <c r="IA649" s="74"/>
      <c r="IB649" s="74"/>
      <c r="IC649" s="74"/>
      <c r="ID649" s="74"/>
      <c r="IE649" s="74"/>
      <c r="IF649" s="74"/>
      <c r="IG649" s="74"/>
      <c r="IH649" s="74"/>
      <c r="II649" s="74"/>
      <c r="IJ649" s="74"/>
      <c r="IK649" s="74"/>
      <c r="IL649" s="74"/>
      <c r="IM649" s="74"/>
      <c r="IN649" s="74"/>
      <c r="IO649" s="74"/>
      <c r="IP649" s="74"/>
      <c r="IQ649" s="74"/>
      <c r="IR649" s="74"/>
      <c r="IS649" s="74"/>
      <c r="IT649" s="74"/>
      <c r="IU649" s="74"/>
    </row>
    <row r="650" spans="1:6" ht="15.75">
      <c r="A650" s="26"/>
      <c r="B650" s="27"/>
      <c r="C650" s="37"/>
      <c r="D650" s="26"/>
      <c r="E650" s="26"/>
      <c r="F650" s="30"/>
    </row>
    <row r="651" spans="1:6" ht="15.75">
      <c r="A651" s="26"/>
      <c r="B651" s="27"/>
      <c r="C651" s="37"/>
      <c r="D651" s="26"/>
      <c r="E651" s="26"/>
      <c r="F651" s="30"/>
    </row>
    <row r="652" spans="1:6" ht="15.75">
      <c r="A652" s="39"/>
      <c r="B652" s="40"/>
      <c r="C652" s="47"/>
      <c r="D652" s="48" t="s">
        <v>367</v>
      </c>
      <c r="E652" s="48" t="s">
        <v>192</v>
      </c>
      <c r="F652" s="49">
        <v>0</v>
      </c>
    </row>
    <row r="653" spans="1:6" ht="15.75">
      <c r="A653" s="26"/>
      <c r="B653" s="27"/>
      <c r="C653" s="26"/>
      <c r="D653" s="26"/>
      <c r="E653" s="35" t="s">
        <v>193</v>
      </c>
      <c r="F653" s="36">
        <f>F513+F577</f>
        <v>0.788</v>
      </c>
    </row>
    <row r="654" spans="1:6" ht="15.75">
      <c r="A654" s="26"/>
      <c r="B654" s="27"/>
      <c r="C654" s="37"/>
      <c r="D654" s="26"/>
      <c r="E654" s="35" t="s">
        <v>194</v>
      </c>
      <c r="F654" s="36">
        <f>F406+F523+F581+F612</f>
        <v>13.436</v>
      </c>
    </row>
    <row r="655" spans="1:6" ht="15.75">
      <c r="A655" s="26"/>
      <c r="B655" s="27"/>
      <c r="C655" s="37"/>
      <c r="D655" s="26"/>
      <c r="E655" s="35" t="s">
        <v>195</v>
      </c>
      <c r="F655" s="36">
        <f>F420+F529+F588+F639</f>
        <v>13.827000000000002</v>
      </c>
    </row>
    <row r="656" spans="1:6" ht="15.75">
      <c r="A656" s="26"/>
      <c r="B656" s="27"/>
      <c r="C656" s="37"/>
      <c r="D656" s="26"/>
      <c r="E656" s="35" t="s">
        <v>196</v>
      </c>
      <c r="F656" s="36">
        <f>F502+F568+F606+F620+F649</f>
        <v>39.01</v>
      </c>
    </row>
    <row r="657" spans="1:6" ht="15.75">
      <c r="A657" s="26"/>
      <c r="B657" s="27"/>
      <c r="C657" s="26"/>
      <c r="D657" s="26"/>
      <c r="E657" s="35" t="s">
        <v>197</v>
      </c>
      <c r="F657" s="36">
        <f>SUM(F652:F656)</f>
        <v>67.061</v>
      </c>
    </row>
    <row r="658" spans="1:6" ht="15.75">
      <c r="A658" s="26"/>
      <c r="B658" s="27"/>
      <c r="C658" s="37"/>
      <c r="D658" s="26"/>
      <c r="E658" s="35" t="s">
        <v>198</v>
      </c>
      <c r="F658" s="36">
        <v>87.47</v>
      </c>
    </row>
    <row r="659" spans="1:6" ht="15.75">
      <c r="A659" s="26"/>
      <c r="B659" s="27"/>
      <c r="C659" s="37"/>
      <c r="D659" s="26"/>
      <c r="E659" s="50"/>
      <c r="F659" s="36"/>
    </row>
    <row r="660" spans="1:6" ht="15.75">
      <c r="A660" s="26"/>
      <c r="B660" s="27"/>
      <c r="C660" s="37"/>
      <c r="D660" s="26"/>
      <c r="E660" s="35" t="s">
        <v>199</v>
      </c>
      <c r="F660" s="36">
        <f>F657+F658</f>
        <v>154.531</v>
      </c>
    </row>
    <row r="661" spans="1:6" ht="15.75">
      <c r="A661" s="44"/>
      <c r="B661" s="45"/>
      <c r="C661" s="51"/>
      <c r="D661" s="44"/>
      <c r="E661" s="52" t="s">
        <v>200</v>
      </c>
      <c r="F661" s="53">
        <f>(F657/F660)*100</f>
        <v>43.396470611074804</v>
      </c>
    </row>
    <row r="662" spans="1:6" ht="16.5" thickBot="1">
      <c r="A662" s="54"/>
      <c r="B662" s="55"/>
      <c r="C662" s="56"/>
      <c r="D662" s="57"/>
      <c r="E662" s="58"/>
      <c r="F662" s="59"/>
    </row>
    <row r="663" spans="1:6" ht="16.5" thickBot="1">
      <c r="A663" s="60"/>
      <c r="B663" s="61"/>
      <c r="C663" s="62"/>
      <c r="D663" s="17" t="s">
        <v>641</v>
      </c>
      <c r="E663" s="63"/>
      <c r="F663" s="64"/>
    </row>
    <row r="664" spans="1:6" ht="15.75">
      <c r="A664" s="65"/>
      <c r="B664" s="66"/>
      <c r="C664" s="67"/>
      <c r="D664" s="10"/>
      <c r="E664" s="68"/>
      <c r="F664" s="69"/>
    </row>
    <row r="665" spans="1:6" ht="15.75">
      <c r="A665" s="23" t="s">
        <v>84</v>
      </c>
      <c r="B665" s="24"/>
      <c r="C665" s="79" t="s">
        <v>85</v>
      </c>
      <c r="D665" s="70" t="s">
        <v>86</v>
      </c>
      <c r="E665" s="70" t="s">
        <v>87</v>
      </c>
      <c r="F665" s="71" t="s">
        <v>88</v>
      </c>
    </row>
    <row r="666" spans="1:6" ht="15.75">
      <c r="A666" s="26"/>
      <c r="B666" s="27"/>
      <c r="C666" s="37"/>
      <c r="D666" s="23" t="s">
        <v>15</v>
      </c>
      <c r="E666" s="26"/>
      <c r="F666" s="30"/>
    </row>
    <row r="667" spans="1:6" ht="15.75">
      <c r="A667" s="26"/>
      <c r="B667" s="27"/>
      <c r="C667" s="37"/>
      <c r="D667" s="26"/>
      <c r="E667" s="26"/>
      <c r="F667" s="30"/>
    </row>
    <row r="668" spans="1:6" ht="15.75">
      <c r="A668" s="33" t="s">
        <v>89</v>
      </c>
      <c r="B668" s="27" t="s">
        <v>368</v>
      </c>
      <c r="C668" s="42" t="s">
        <v>369</v>
      </c>
      <c r="D668" s="26" t="s">
        <v>370</v>
      </c>
      <c r="E668" s="26" t="s">
        <v>371</v>
      </c>
      <c r="F668" s="30">
        <v>3.552</v>
      </c>
    </row>
    <row r="669" spans="1:6" ht="15.75">
      <c r="A669" s="33" t="s">
        <v>93</v>
      </c>
      <c r="B669" s="27" t="s">
        <v>372</v>
      </c>
      <c r="C669" s="38" t="s">
        <v>117</v>
      </c>
      <c r="D669" s="26"/>
      <c r="E669" s="26"/>
      <c r="F669" s="30"/>
    </row>
    <row r="670" spans="1:6" ht="15.75">
      <c r="A670" s="26"/>
      <c r="B670" s="27"/>
      <c r="C670" s="37"/>
      <c r="D670" s="26"/>
      <c r="E670" s="26"/>
      <c r="F670" s="30"/>
    </row>
    <row r="671" spans="1:6" ht="15.75">
      <c r="A671" s="26"/>
      <c r="B671" s="27" t="s">
        <v>368</v>
      </c>
      <c r="C671" s="42" t="s">
        <v>373</v>
      </c>
      <c r="D671" s="26" t="s">
        <v>374</v>
      </c>
      <c r="E671" s="26" t="s">
        <v>365</v>
      </c>
      <c r="F671" s="30">
        <v>0.56</v>
      </c>
    </row>
    <row r="672" spans="1:6" ht="15.75">
      <c r="A672" s="26"/>
      <c r="B672" s="27" t="s">
        <v>375</v>
      </c>
      <c r="C672" s="38" t="s">
        <v>123</v>
      </c>
      <c r="D672" s="26"/>
      <c r="E672" s="26"/>
      <c r="F672" s="30"/>
    </row>
    <row r="673" spans="1:255" ht="15.75">
      <c r="A673" s="50"/>
      <c r="B673" s="72"/>
      <c r="C673" s="76"/>
      <c r="D673" s="50"/>
      <c r="E673" s="35" t="s">
        <v>97</v>
      </c>
      <c r="F673" s="36">
        <f>SUM(F668:F671)</f>
        <v>4.112</v>
      </c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  <c r="DQ673" s="74"/>
      <c r="DR673" s="74"/>
      <c r="DS673" s="74"/>
      <c r="DT673" s="74"/>
      <c r="DU673" s="74"/>
      <c r="DV673" s="74"/>
      <c r="DW673" s="74"/>
      <c r="DX673" s="74"/>
      <c r="DY673" s="74"/>
      <c r="DZ673" s="74"/>
      <c r="EA673" s="74"/>
      <c r="EB673" s="74"/>
      <c r="EC673" s="74"/>
      <c r="ED673" s="74"/>
      <c r="EE673" s="74"/>
      <c r="EF673" s="74"/>
      <c r="EG673" s="74"/>
      <c r="EH673" s="74"/>
      <c r="EI673" s="74"/>
      <c r="EJ673" s="74"/>
      <c r="EK673" s="74"/>
      <c r="EL673" s="74"/>
      <c r="EM673" s="74"/>
      <c r="EN673" s="74"/>
      <c r="EO673" s="74"/>
      <c r="EP673" s="74"/>
      <c r="EQ673" s="74"/>
      <c r="ER673" s="74"/>
      <c r="ES673" s="74"/>
      <c r="ET673" s="74"/>
      <c r="EU673" s="74"/>
      <c r="EV673" s="74"/>
      <c r="EW673" s="74"/>
      <c r="EX673" s="74"/>
      <c r="EY673" s="74"/>
      <c r="EZ673" s="74"/>
      <c r="FA673" s="74"/>
      <c r="FB673" s="74"/>
      <c r="FC673" s="74"/>
      <c r="FD673" s="74"/>
      <c r="FE673" s="74"/>
      <c r="FF673" s="74"/>
      <c r="FG673" s="74"/>
      <c r="FH673" s="74"/>
      <c r="FI673" s="74"/>
      <c r="FJ673" s="74"/>
      <c r="FK673" s="74"/>
      <c r="FL673" s="74"/>
      <c r="FM673" s="74"/>
      <c r="FN673" s="74"/>
      <c r="FO673" s="74"/>
      <c r="FP673" s="74"/>
      <c r="FQ673" s="74"/>
      <c r="FR673" s="74"/>
      <c r="FS673" s="74"/>
      <c r="FT673" s="74"/>
      <c r="FU673" s="74"/>
      <c r="FV673" s="74"/>
      <c r="FW673" s="74"/>
      <c r="FX673" s="74"/>
      <c r="FY673" s="74"/>
      <c r="FZ673" s="74"/>
      <c r="GA673" s="74"/>
      <c r="GB673" s="74"/>
      <c r="GC673" s="74"/>
      <c r="GD673" s="74"/>
      <c r="GE673" s="74"/>
      <c r="GF673" s="74"/>
      <c r="GG673" s="74"/>
      <c r="GH673" s="74"/>
      <c r="GI673" s="74"/>
      <c r="GJ673" s="74"/>
      <c r="GK673" s="74"/>
      <c r="GL673" s="74"/>
      <c r="GM673" s="74"/>
      <c r="GN673" s="74"/>
      <c r="GO673" s="74"/>
      <c r="GP673" s="74"/>
      <c r="GQ673" s="74"/>
      <c r="GR673" s="74"/>
      <c r="GS673" s="74"/>
      <c r="GT673" s="74"/>
      <c r="GU673" s="74"/>
      <c r="GV673" s="74"/>
      <c r="GW673" s="74"/>
      <c r="GX673" s="74"/>
      <c r="GY673" s="74"/>
      <c r="GZ673" s="74"/>
      <c r="HA673" s="74"/>
      <c r="HB673" s="74"/>
      <c r="HC673" s="74"/>
      <c r="HD673" s="74"/>
      <c r="HE673" s="74"/>
      <c r="HF673" s="74"/>
      <c r="HG673" s="74"/>
      <c r="HH673" s="74"/>
      <c r="HI673" s="74"/>
      <c r="HJ673" s="74"/>
      <c r="HK673" s="74"/>
      <c r="HL673" s="74"/>
      <c r="HM673" s="74"/>
      <c r="HN673" s="74"/>
      <c r="HO673" s="74"/>
      <c r="HP673" s="74"/>
      <c r="HQ673" s="74"/>
      <c r="HR673" s="74"/>
      <c r="HS673" s="74"/>
      <c r="HT673" s="74"/>
      <c r="HU673" s="74"/>
      <c r="HV673" s="74"/>
      <c r="HW673" s="74"/>
      <c r="HX673" s="74"/>
      <c r="HY673" s="74"/>
      <c r="HZ673" s="74"/>
      <c r="IA673" s="74"/>
      <c r="IB673" s="74"/>
      <c r="IC673" s="74"/>
      <c r="ID673" s="74"/>
      <c r="IE673" s="74"/>
      <c r="IF673" s="74"/>
      <c r="IG673" s="74"/>
      <c r="IH673" s="74"/>
      <c r="II673" s="74"/>
      <c r="IJ673" s="74"/>
      <c r="IK673" s="74"/>
      <c r="IL673" s="74"/>
      <c r="IM673" s="74"/>
      <c r="IN673" s="74"/>
      <c r="IO673" s="74"/>
      <c r="IP673" s="74"/>
      <c r="IQ673" s="74"/>
      <c r="IR673" s="74"/>
      <c r="IS673" s="74"/>
      <c r="IT673" s="74"/>
      <c r="IU673" s="74"/>
    </row>
    <row r="674" spans="1:6" ht="15.75">
      <c r="A674" s="26"/>
      <c r="B674" s="27"/>
      <c r="C674" s="37"/>
      <c r="D674" s="26"/>
      <c r="E674" s="26"/>
      <c r="F674" s="30"/>
    </row>
    <row r="675" spans="1:6" ht="15.75">
      <c r="A675" s="33" t="s">
        <v>358</v>
      </c>
      <c r="B675" s="27"/>
      <c r="C675" s="42" t="s">
        <v>445</v>
      </c>
      <c r="D675" s="26" t="s">
        <v>1038</v>
      </c>
      <c r="E675" s="26" t="s">
        <v>1039</v>
      </c>
      <c r="F675" s="30">
        <v>0.006</v>
      </c>
    </row>
    <row r="676" spans="1:6" ht="15.75">
      <c r="A676" s="26"/>
      <c r="B676" s="27"/>
      <c r="C676" s="37"/>
      <c r="D676" s="26"/>
      <c r="E676" s="26"/>
      <c r="F676" s="30"/>
    </row>
    <row r="677" spans="1:6" ht="15.75">
      <c r="A677" s="26"/>
      <c r="B677" s="27"/>
      <c r="C677" s="42" t="s">
        <v>376</v>
      </c>
      <c r="D677" s="26" t="s">
        <v>377</v>
      </c>
      <c r="E677" s="26" t="s">
        <v>378</v>
      </c>
      <c r="F677" s="30">
        <v>0.8310000000000001</v>
      </c>
    </row>
    <row r="678" spans="1:6" ht="15.75">
      <c r="A678" s="26"/>
      <c r="B678" s="27"/>
      <c r="C678" s="37"/>
      <c r="D678" s="26"/>
      <c r="E678" s="26"/>
      <c r="F678" s="30"/>
    </row>
    <row r="679" spans="1:6" ht="15.75">
      <c r="A679" s="26"/>
      <c r="B679" s="27"/>
      <c r="C679" s="42" t="s">
        <v>90</v>
      </c>
      <c r="D679" s="26" t="s">
        <v>379</v>
      </c>
      <c r="E679" s="26" t="s">
        <v>380</v>
      </c>
      <c r="F679" s="30">
        <v>4.193</v>
      </c>
    </row>
    <row r="680" spans="1:6" ht="15.75">
      <c r="A680" s="26"/>
      <c r="B680" s="27"/>
      <c r="C680" s="37"/>
      <c r="D680" s="26"/>
      <c r="E680" s="26"/>
      <c r="F680" s="30"/>
    </row>
    <row r="681" spans="1:6" ht="15.75">
      <c r="A681" s="26"/>
      <c r="B681" s="27"/>
      <c r="C681" s="42" t="s">
        <v>381</v>
      </c>
      <c r="D681" s="26" t="s">
        <v>382</v>
      </c>
      <c r="E681" s="26" t="s">
        <v>383</v>
      </c>
      <c r="F681" s="30">
        <v>2.107</v>
      </c>
    </row>
    <row r="682" spans="1:6" ht="15.75">
      <c r="A682" s="26"/>
      <c r="B682" s="27"/>
      <c r="C682" s="37"/>
      <c r="D682" s="26"/>
      <c r="E682" s="26"/>
      <c r="F682" s="30"/>
    </row>
    <row r="683" spans="1:6" ht="15.75">
      <c r="A683" s="26"/>
      <c r="B683" s="27">
        <v>5008</v>
      </c>
      <c r="C683" s="42" t="s">
        <v>384</v>
      </c>
      <c r="D683" s="26" t="s">
        <v>385</v>
      </c>
      <c r="E683" s="26" t="s">
        <v>386</v>
      </c>
      <c r="F683" s="30">
        <v>0.55</v>
      </c>
    </row>
    <row r="684" spans="1:6" ht="15.75">
      <c r="A684" s="26"/>
      <c r="B684" s="27"/>
      <c r="C684" s="38" t="s">
        <v>123</v>
      </c>
      <c r="D684" s="26"/>
      <c r="E684" s="26"/>
      <c r="F684" s="30"/>
    </row>
    <row r="685" spans="1:6" ht="15.75">
      <c r="A685" s="26"/>
      <c r="B685" s="27"/>
      <c r="C685" s="37"/>
      <c r="D685" s="26"/>
      <c r="E685" s="26"/>
      <c r="F685" s="30"/>
    </row>
    <row r="686" spans="1:6" ht="15.75">
      <c r="A686" s="26"/>
      <c r="B686" s="27">
        <v>5022</v>
      </c>
      <c r="C686" s="42" t="s">
        <v>364</v>
      </c>
      <c r="D686" s="26" t="s">
        <v>387</v>
      </c>
      <c r="E686" s="26" t="s">
        <v>388</v>
      </c>
      <c r="F686" s="30">
        <v>0.718</v>
      </c>
    </row>
    <row r="687" spans="1:6" ht="15.75">
      <c r="A687" s="26"/>
      <c r="B687" s="27"/>
      <c r="C687" s="38" t="s">
        <v>117</v>
      </c>
      <c r="D687" s="26"/>
      <c r="E687" s="26"/>
      <c r="F687" s="30"/>
    </row>
    <row r="688" spans="1:6" ht="15.75">
      <c r="A688" s="26"/>
      <c r="B688" s="27"/>
      <c r="C688" s="37"/>
      <c r="D688" s="26"/>
      <c r="E688" s="26"/>
      <c r="F688" s="30"/>
    </row>
    <row r="689" spans="1:6" ht="15.75">
      <c r="A689" s="26"/>
      <c r="B689" s="27">
        <v>5024</v>
      </c>
      <c r="C689" s="42" t="s">
        <v>370</v>
      </c>
      <c r="D689" s="26" t="s">
        <v>389</v>
      </c>
      <c r="E689" s="26" t="s">
        <v>390</v>
      </c>
      <c r="F689" s="30">
        <v>0.07</v>
      </c>
    </row>
    <row r="690" spans="1:6" ht="15.75">
      <c r="A690" s="26"/>
      <c r="B690" s="27"/>
      <c r="C690" s="38" t="s">
        <v>117</v>
      </c>
      <c r="D690" s="26"/>
      <c r="E690" s="26"/>
      <c r="F690" s="30"/>
    </row>
    <row r="691" spans="1:6" ht="15.75">
      <c r="A691" s="26"/>
      <c r="B691" s="27"/>
      <c r="C691" s="37"/>
      <c r="D691" s="26"/>
      <c r="E691" s="26"/>
      <c r="F691" s="30"/>
    </row>
    <row r="692" spans="1:6" ht="15.75">
      <c r="A692" s="26"/>
      <c r="B692" s="27">
        <v>5028</v>
      </c>
      <c r="C692" s="42" t="s">
        <v>391</v>
      </c>
      <c r="D692" s="26" t="s">
        <v>392</v>
      </c>
      <c r="E692" s="26" t="s">
        <v>370</v>
      </c>
      <c r="F692" s="30">
        <v>0.5</v>
      </c>
    </row>
    <row r="693" spans="1:6" ht="15.75">
      <c r="A693" s="26"/>
      <c r="B693" s="27"/>
      <c r="C693" s="38" t="s">
        <v>123</v>
      </c>
      <c r="D693" s="26"/>
      <c r="E693" s="26"/>
      <c r="F693" s="30"/>
    </row>
    <row r="694" spans="1:6" ht="15.75">
      <c r="A694" s="26"/>
      <c r="B694" s="33"/>
      <c r="C694" s="26"/>
      <c r="D694" s="26"/>
      <c r="E694" s="26"/>
      <c r="F694" s="26"/>
    </row>
    <row r="695" spans="1:6" ht="15.75">
      <c r="A695" s="26"/>
      <c r="B695" s="27">
        <v>5034</v>
      </c>
      <c r="C695" s="42" t="s">
        <v>393</v>
      </c>
      <c r="D695" s="26" t="s">
        <v>394</v>
      </c>
      <c r="E695" s="26" t="s">
        <v>395</v>
      </c>
      <c r="F695" s="30">
        <v>0.41</v>
      </c>
    </row>
    <row r="696" spans="1:6" ht="15.75">
      <c r="A696" s="26"/>
      <c r="B696" s="27"/>
      <c r="C696" s="38" t="s">
        <v>123</v>
      </c>
      <c r="D696" s="26"/>
      <c r="E696" s="26"/>
      <c r="F696" s="30"/>
    </row>
    <row r="697" spans="1:6" ht="15.75">
      <c r="A697" s="26"/>
      <c r="B697" s="27"/>
      <c r="C697" s="37"/>
      <c r="D697" s="26"/>
      <c r="E697" s="26"/>
      <c r="F697" s="30"/>
    </row>
    <row r="698" spans="1:6" ht="15.75">
      <c r="A698" s="26"/>
      <c r="B698" s="27">
        <v>5036</v>
      </c>
      <c r="C698" s="42" t="s">
        <v>134</v>
      </c>
      <c r="D698" s="26" t="s">
        <v>396</v>
      </c>
      <c r="E698" s="26" t="s">
        <v>370</v>
      </c>
      <c r="F698" s="30">
        <v>0.49</v>
      </c>
    </row>
    <row r="699" spans="1:6" ht="15.75">
      <c r="A699" s="26"/>
      <c r="B699" s="27"/>
      <c r="C699" s="38" t="s">
        <v>117</v>
      </c>
      <c r="D699" s="26"/>
      <c r="E699" s="26"/>
      <c r="F699" s="30"/>
    </row>
    <row r="700" spans="1:6" ht="15.75">
      <c r="A700" s="26"/>
      <c r="B700" s="27"/>
      <c r="C700" s="37"/>
      <c r="D700" s="26"/>
      <c r="E700" s="26"/>
      <c r="F700" s="30"/>
    </row>
    <row r="701" spans="1:6" ht="15.75">
      <c r="A701" s="26"/>
      <c r="B701" s="27">
        <v>5038</v>
      </c>
      <c r="C701" s="42" t="s">
        <v>397</v>
      </c>
      <c r="D701" s="26" t="s">
        <v>398</v>
      </c>
      <c r="E701" s="26" t="s">
        <v>399</v>
      </c>
      <c r="F701" s="30">
        <v>0.08</v>
      </c>
    </row>
    <row r="702" spans="1:6" ht="15.75">
      <c r="A702" s="26"/>
      <c r="B702" s="27"/>
      <c r="C702" s="42" t="s">
        <v>400</v>
      </c>
      <c r="D702" s="26"/>
      <c r="E702" s="26"/>
      <c r="F702" s="30"/>
    </row>
    <row r="703" spans="1:6" ht="15.75">
      <c r="A703" s="26"/>
      <c r="B703" s="27"/>
      <c r="C703" s="38" t="s">
        <v>117</v>
      </c>
      <c r="D703" s="26"/>
      <c r="E703" s="26"/>
      <c r="F703" s="30"/>
    </row>
    <row r="704" spans="1:6" ht="15.75">
      <c r="A704" s="26"/>
      <c r="B704" s="27"/>
      <c r="C704" s="37"/>
      <c r="D704" s="26"/>
      <c r="E704" s="26"/>
      <c r="F704" s="30"/>
    </row>
    <row r="705" spans="1:6" ht="15.75">
      <c r="A705" s="26"/>
      <c r="B705" s="27">
        <v>5052</v>
      </c>
      <c r="C705" s="42" t="s">
        <v>401</v>
      </c>
      <c r="D705" s="26" t="s">
        <v>402</v>
      </c>
      <c r="E705" s="26" t="s">
        <v>403</v>
      </c>
      <c r="F705" s="30">
        <v>1.09</v>
      </c>
    </row>
    <row r="706" spans="1:6" ht="15.75">
      <c r="A706" s="26"/>
      <c r="B706" s="27"/>
      <c r="C706" s="38" t="s">
        <v>123</v>
      </c>
      <c r="D706" s="26"/>
      <c r="E706" s="26"/>
      <c r="F706" s="30"/>
    </row>
    <row r="707" spans="1:6" ht="15.75">
      <c r="A707" s="26"/>
      <c r="B707" s="27"/>
      <c r="C707" s="37"/>
      <c r="D707" s="26"/>
      <c r="E707" s="26"/>
      <c r="F707" s="30"/>
    </row>
    <row r="708" spans="1:255" ht="15.75">
      <c r="A708" s="50"/>
      <c r="B708" s="72"/>
      <c r="C708" s="76"/>
      <c r="D708" s="50"/>
      <c r="E708" s="35" t="s">
        <v>106</v>
      </c>
      <c r="F708" s="36">
        <f>SUM(F677:F705)</f>
        <v>11.039000000000001</v>
      </c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  <c r="DQ708" s="74"/>
      <c r="DR708" s="74"/>
      <c r="DS708" s="74"/>
      <c r="DT708" s="74"/>
      <c r="DU708" s="74"/>
      <c r="DV708" s="74"/>
      <c r="DW708" s="74"/>
      <c r="DX708" s="74"/>
      <c r="DY708" s="74"/>
      <c r="DZ708" s="74"/>
      <c r="EA708" s="74"/>
      <c r="EB708" s="74"/>
      <c r="EC708" s="74"/>
      <c r="ED708" s="74"/>
      <c r="EE708" s="74"/>
      <c r="EF708" s="74"/>
      <c r="EG708" s="74"/>
      <c r="EH708" s="74"/>
      <c r="EI708" s="74"/>
      <c r="EJ708" s="74"/>
      <c r="EK708" s="74"/>
      <c r="EL708" s="74"/>
      <c r="EM708" s="74"/>
      <c r="EN708" s="74"/>
      <c r="EO708" s="74"/>
      <c r="EP708" s="74"/>
      <c r="EQ708" s="74"/>
      <c r="ER708" s="74"/>
      <c r="ES708" s="74"/>
      <c r="ET708" s="74"/>
      <c r="EU708" s="74"/>
      <c r="EV708" s="74"/>
      <c r="EW708" s="74"/>
      <c r="EX708" s="74"/>
      <c r="EY708" s="74"/>
      <c r="EZ708" s="74"/>
      <c r="FA708" s="74"/>
      <c r="FB708" s="74"/>
      <c r="FC708" s="74"/>
      <c r="FD708" s="74"/>
      <c r="FE708" s="74"/>
      <c r="FF708" s="74"/>
      <c r="FG708" s="74"/>
      <c r="FH708" s="74"/>
      <c r="FI708" s="74"/>
      <c r="FJ708" s="74"/>
      <c r="FK708" s="74"/>
      <c r="FL708" s="74"/>
      <c r="FM708" s="74"/>
      <c r="FN708" s="74"/>
      <c r="FO708" s="74"/>
      <c r="FP708" s="74"/>
      <c r="FQ708" s="74"/>
      <c r="FR708" s="74"/>
      <c r="FS708" s="74"/>
      <c r="FT708" s="74"/>
      <c r="FU708" s="74"/>
      <c r="FV708" s="74"/>
      <c r="FW708" s="74"/>
      <c r="FX708" s="74"/>
      <c r="FY708" s="74"/>
      <c r="FZ708" s="74"/>
      <c r="GA708" s="74"/>
      <c r="GB708" s="74"/>
      <c r="GC708" s="74"/>
      <c r="GD708" s="74"/>
      <c r="GE708" s="74"/>
      <c r="GF708" s="74"/>
      <c r="GG708" s="74"/>
      <c r="GH708" s="74"/>
      <c r="GI708" s="74"/>
      <c r="GJ708" s="74"/>
      <c r="GK708" s="74"/>
      <c r="GL708" s="74"/>
      <c r="GM708" s="74"/>
      <c r="GN708" s="74"/>
      <c r="GO708" s="74"/>
      <c r="GP708" s="74"/>
      <c r="GQ708" s="74"/>
      <c r="GR708" s="74"/>
      <c r="GS708" s="74"/>
      <c r="GT708" s="74"/>
      <c r="GU708" s="74"/>
      <c r="GV708" s="74"/>
      <c r="GW708" s="74"/>
      <c r="GX708" s="74"/>
      <c r="GY708" s="74"/>
      <c r="GZ708" s="74"/>
      <c r="HA708" s="74"/>
      <c r="HB708" s="74"/>
      <c r="HC708" s="74"/>
      <c r="HD708" s="74"/>
      <c r="HE708" s="74"/>
      <c r="HF708" s="74"/>
      <c r="HG708" s="74"/>
      <c r="HH708" s="74"/>
      <c r="HI708" s="74"/>
      <c r="HJ708" s="74"/>
      <c r="HK708" s="74"/>
      <c r="HL708" s="74"/>
      <c r="HM708" s="74"/>
      <c r="HN708" s="74"/>
      <c r="HO708" s="74"/>
      <c r="HP708" s="74"/>
      <c r="HQ708" s="74"/>
      <c r="HR708" s="74"/>
      <c r="HS708" s="74"/>
      <c r="HT708" s="74"/>
      <c r="HU708" s="74"/>
      <c r="HV708" s="74"/>
      <c r="HW708" s="74"/>
      <c r="HX708" s="74"/>
      <c r="HY708" s="74"/>
      <c r="HZ708" s="74"/>
      <c r="IA708" s="74"/>
      <c r="IB708" s="74"/>
      <c r="IC708" s="74"/>
      <c r="ID708" s="74"/>
      <c r="IE708" s="74"/>
      <c r="IF708" s="74"/>
      <c r="IG708" s="74"/>
      <c r="IH708" s="74"/>
      <c r="II708" s="74"/>
      <c r="IJ708" s="74"/>
      <c r="IK708" s="74"/>
      <c r="IL708" s="74"/>
      <c r="IM708" s="74"/>
      <c r="IN708" s="74"/>
      <c r="IO708" s="74"/>
      <c r="IP708" s="74"/>
      <c r="IQ708" s="74"/>
      <c r="IR708" s="74"/>
      <c r="IS708" s="74"/>
      <c r="IT708" s="74"/>
      <c r="IU708" s="74"/>
    </row>
    <row r="709" spans="1:6" ht="15.75">
      <c r="A709" s="26"/>
      <c r="B709" s="27"/>
      <c r="C709" s="37"/>
      <c r="D709" s="26"/>
      <c r="E709" s="26"/>
      <c r="F709" s="30"/>
    </row>
    <row r="710" spans="1:6" ht="15.75">
      <c r="A710" s="33" t="s">
        <v>330</v>
      </c>
      <c r="B710" s="27">
        <v>5014</v>
      </c>
      <c r="C710" s="42" t="s">
        <v>404</v>
      </c>
      <c r="D710" s="26" t="s">
        <v>405</v>
      </c>
      <c r="E710" s="26" t="s">
        <v>406</v>
      </c>
      <c r="F710" s="30">
        <v>1.04</v>
      </c>
    </row>
    <row r="711" spans="1:6" ht="15.75">
      <c r="A711" s="26"/>
      <c r="B711" s="27"/>
      <c r="C711" s="38" t="s">
        <v>117</v>
      </c>
      <c r="D711" s="26"/>
      <c r="E711" s="26"/>
      <c r="F711" s="30"/>
    </row>
    <row r="712" spans="1:6" ht="15.75">
      <c r="A712" s="26"/>
      <c r="B712" s="27"/>
      <c r="C712" s="37"/>
      <c r="D712" s="26"/>
      <c r="E712" s="26"/>
      <c r="F712" s="30"/>
    </row>
    <row r="713" spans="1:6" ht="15.75">
      <c r="A713" s="26"/>
      <c r="B713" s="27">
        <v>5016</v>
      </c>
      <c r="C713" s="42" t="s">
        <v>407</v>
      </c>
      <c r="D713" s="26" t="s">
        <v>408</v>
      </c>
      <c r="E713" s="26" t="s">
        <v>404</v>
      </c>
      <c r="F713" s="30">
        <v>0.77</v>
      </c>
    </row>
    <row r="714" spans="1:6" ht="15.75">
      <c r="A714" s="26"/>
      <c r="B714" s="27"/>
      <c r="C714" s="38" t="s">
        <v>117</v>
      </c>
      <c r="D714" s="26"/>
      <c r="E714" s="26"/>
      <c r="F714" s="30"/>
    </row>
    <row r="715" spans="1:6" ht="15.75">
      <c r="A715" s="26"/>
      <c r="B715" s="27"/>
      <c r="C715" s="37"/>
      <c r="D715" s="26"/>
      <c r="E715" s="26"/>
      <c r="F715" s="30"/>
    </row>
    <row r="716" spans="1:6" ht="15.75">
      <c r="A716" s="26"/>
      <c r="B716" s="27">
        <v>5017</v>
      </c>
      <c r="C716" s="42" t="s">
        <v>409</v>
      </c>
      <c r="D716" s="26" t="s">
        <v>256</v>
      </c>
      <c r="E716" s="26" t="s">
        <v>410</v>
      </c>
      <c r="F716" s="30">
        <v>0.28</v>
      </c>
    </row>
    <row r="717" spans="1:6" ht="15.75">
      <c r="A717" s="26"/>
      <c r="B717" s="27"/>
      <c r="C717" s="38" t="s">
        <v>123</v>
      </c>
      <c r="D717" s="26"/>
      <c r="E717" s="26"/>
      <c r="F717" s="30"/>
    </row>
    <row r="718" spans="1:6" ht="15.75">
      <c r="A718" s="26"/>
      <c r="B718" s="27"/>
      <c r="C718" s="37"/>
      <c r="D718" s="26"/>
      <c r="E718" s="26"/>
      <c r="F718" s="30"/>
    </row>
    <row r="719" spans="1:6" ht="15.75">
      <c r="A719" s="26"/>
      <c r="B719" s="27">
        <v>5026</v>
      </c>
      <c r="C719" s="42" t="s">
        <v>411</v>
      </c>
      <c r="D719" s="26" t="s">
        <v>412</v>
      </c>
      <c r="E719" s="26" t="s">
        <v>413</v>
      </c>
      <c r="F719" s="30">
        <v>3.11</v>
      </c>
    </row>
    <row r="720" spans="1:6" ht="15.75">
      <c r="A720" s="26"/>
      <c r="B720" s="27"/>
      <c r="C720" s="38" t="s">
        <v>117</v>
      </c>
      <c r="D720" s="26"/>
      <c r="E720" s="26"/>
      <c r="F720" s="30"/>
    </row>
    <row r="721" spans="1:6" ht="15.75">
      <c r="A721" s="26"/>
      <c r="B721" s="27"/>
      <c r="C721" s="37"/>
      <c r="D721" s="26"/>
      <c r="E721" s="26"/>
      <c r="F721" s="30"/>
    </row>
    <row r="722" spans="1:6" ht="15.75">
      <c r="A722" s="26"/>
      <c r="B722" s="27">
        <v>5038</v>
      </c>
      <c r="C722" s="42" t="s">
        <v>397</v>
      </c>
      <c r="D722" s="26" t="s">
        <v>414</v>
      </c>
      <c r="E722" s="26" t="s">
        <v>415</v>
      </c>
      <c r="F722" s="30">
        <v>0.86</v>
      </c>
    </row>
    <row r="723" spans="1:6" ht="15.75">
      <c r="A723" s="26"/>
      <c r="B723" s="27"/>
      <c r="C723" s="42" t="s">
        <v>416</v>
      </c>
      <c r="D723" s="26"/>
      <c r="E723" s="26"/>
      <c r="F723" s="30"/>
    </row>
    <row r="724" spans="1:6" ht="15.75">
      <c r="A724" s="26"/>
      <c r="B724" s="27"/>
      <c r="C724" s="38" t="s">
        <v>117</v>
      </c>
      <c r="D724" s="26"/>
      <c r="E724" s="26"/>
      <c r="F724" s="30"/>
    </row>
    <row r="725" spans="1:6" ht="15.75">
      <c r="A725" s="26"/>
      <c r="B725" s="27"/>
      <c r="C725" s="37"/>
      <c r="D725" s="26"/>
      <c r="E725" s="26"/>
      <c r="F725" s="30"/>
    </row>
    <row r="726" spans="1:6" ht="15.75">
      <c r="A726" s="26"/>
      <c r="B726" s="27">
        <v>5040</v>
      </c>
      <c r="C726" s="42" t="s">
        <v>256</v>
      </c>
      <c r="D726" s="26" t="s">
        <v>409</v>
      </c>
      <c r="E726" s="26" t="s">
        <v>364</v>
      </c>
      <c r="F726" s="30">
        <v>1.42</v>
      </c>
    </row>
    <row r="727" spans="1:6" ht="15.75">
      <c r="A727" s="26"/>
      <c r="B727" s="27"/>
      <c r="C727" s="38" t="s">
        <v>117</v>
      </c>
      <c r="D727" s="26"/>
      <c r="E727" s="26"/>
      <c r="F727" s="30"/>
    </row>
    <row r="728" spans="1:6" ht="15.75">
      <c r="A728" s="26"/>
      <c r="B728" s="27"/>
      <c r="C728" s="37"/>
      <c r="D728" s="26"/>
      <c r="E728" s="26"/>
      <c r="F728" s="30"/>
    </row>
    <row r="729" spans="1:6" ht="15.75">
      <c r="A729" s="26"/>
      <c r="B729" s="27">
        <v>5042</v>
      </c>
      <c r="C729" s="42" t="s">
        <v>413</v>
      </c>
      <c r="D729" s="26" t="s">
        <v>411</v>
      </c>
      <c r="E729" s="26" t="s">
        <v>374</v>
      </c>
      <c r="F729" s="30">
        <v>0.85</v>
      </c>
    </row>
    <row r="730" spans="1:6" ht="15.75">
      <c r="A730" s="26"/>
      <c r="B730" s="27"/>
      <c r="C730" s="38" t="s">
        <v>117</v>
      </c>
      <c r="D730" s="26"/>
      <c r="E730" s="26"/>
      <c r="F730" s="30"/>
    </row>
    <row r="731" spans="1:6" ht="15.75">
      <c r="A731" s="26"/>
      <c r="B731" s="27"/>
      <c r="C731" s="37"/>
      <c r="D731" s="26"/>
      <c r="E731" s="26"/>
      <c r="F731" s="30"/>
    </row>
    <row r="732" spans="1:6" ht="15.75">
      <c r="A732" s="26"/>
      <c r="B732" s="27">
        <v>5048</v>
      </c>
      <c r="C732" s="42" t="s">
        <v>412</v>
      </c>
      <c r="D732" s="26" t="s">
        <v>134</v>
      </c>
      <c r="E732" s="26" t="s">
        <v>411</v>
      </c>
      <c r="F732" s="30">
        <v>0.07</v>
      </c>
    </row>
    <row r="733" spans="1:6" ht="15.75">
      <c r="A733" s="26"/>
      <c r="B733" s="27"/>
      <c r="C733" s="38" t="s">
        <v>117</v>
      </c>
      <c r="D733" s="26"/>
      <c r="E733" s="26"/>
      <c r="F733" s="30"/>
    </row>
    <row r="734" spans="1:255" ht="15.75">
      <c r="A734" s="50"/>
      <c r="B734" s="72"/>
      <c r="C734" s="76"/>
      <c r="D734" s="50"/>
      <c r="E734" s="35" t="s">
        <v>124</v>
      </c>
      <c r="F734" s="36">
        <f>SUM(F710:F732)</f>
        <v>8.4</v>
      </c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  <c r="AM734" s="74"/>
      <c r="AN734" s="74"/>
      <c r="AO734" s="74"/>
      <c r="AP734" s="74"/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  <c r="DQ734" s="74"/>
      <c r="DR734" s="74"/>
      <c r="DS734" s="74"/>
      <c r="DT734" s="74"/>
      <c r="DU734" s="74"/>
      <c r="DV734" s="74"/>
      <c r="DW734" s="74"/>
      <c r="DX734" s="74"/>
      <c r="DY734" s="74"/>
      <c r="DZ734" s="74"/>
      <c r="EA734" s="74"/>
      <c r="EB734" s="74"/>
      <c r="EC734" s="74"/>
      <c r="ED734" s="74"/>
      <c r="EE734" s="74"/>
      <c r="EF734" s="74"/>
      <c r="EG734" s="74"/>
      <c r="EH734" s="74"/>
      <c r="EI734" s="74"/>
      <c r="EJ734" s="74"/>
      <c r="EK734" s="74"/>
      <c r="EL734" s="74"/>
      <c r="EM734" s="74"/>
      <c r="EN734" s="74"/>
      <c r="EO734" s="74"/>
      <c r="EP734" s="74"/>
      <c r="EQ734" s="74"/>
      <c r="ER734" s="74"/>
      <c r="ES734" s="74"/>
      <c r="ET734" s="74"/>
      <c r="EU734" s="74"/>
      <c r="EV734" s="74"/>
      <c r="EW734" s="74"/>
      <c r="EX734" s="74"/>
      <c r="EY734" s="74"/>
      <c r="EZ734" s="74"/>
      <c r="FA734" s="74"/>
      <c r="FB734" s="74"/>
      <c r="FC734" s="74"/>
      <c r="FD734" s="74"/>
      <c r="FE734" s="74"/>
      <c r="FF734" s="74"/>
      <c r="FG734" s="74"/>
      <c r="FH734" s="74"/>
      <c r="FI734" s="74"/>
      <c r="FJ734" s="74"/>
      <c r="FK734" s="74"/>
      <c r="FL734" s="74"/>
      <c r="FM734" s="74"/>
      <c r="FN734" s="74"/>
      <c r="FO734" s="74"/>
      <c r="FP734" s="74"/>
      <c r="FQ734" s="74"/>
      <c r="FR734" s="74"/>
      <c r="FS734" s="74"/>
      <c r="FT734" s="74"/>
      <c r="FU734" s="74"/>
      <c r="FV734" s="74"/>
      <c r="FW734" s="74"/>
      <c r="FX734" s="74"/>
      <c r="FY734" s="74"/>
      <c r="FZ734" s="74"/>
      <c r="GA734" s="74"/>
      <c r="GB734" s="74"/>
      <c r="GC734" s="74"/>
      <c r="GD734" s="74"/>
      <c r="GE734" s="74"/>
      <c r="GF734" s="74"/>
      <c r="GG734" s="74"/>
      <c r="GH734" s="74"/>
      <c r="GI734" s="74"/>
      <c r="GJ734" s="74"/>
      <c r="GK734" s="74"/>
      <c r="GL734" s="74"/>
      <c r="GM734" s="74"/>
      <c r="GN734" s="74"/>
      <c r="GO734" s="74"/>
      <c r="GP734" s="74"/>
      <c r="GQ734" s="74"/>
      <c r="GR734" s="74"/>
      <c r="GS734" s="74"/>
      <c r="GT734" s="74"/>
      <c r="GU734" s="74"/>
      <c r="GV734" s="74"/>
      <c r="GW734" s="74"/>
      <c r="GX734" s="74"/>
      <c r="GY734" s="74"/>
      <c r="GZ734" s="74"/>
      <c r="HA734" s="74"/>
      <c r="HB734" s="74"/>
      <c r="HC734" s="74"/>
      <c r="HD734" s="74"/>
      <c r="HE734" s="74"/>
      <c r="HF734" s="74"/>
      <c r="HG734" s="74"/>
      <c r="HH734" s="74"/>
      <c r="HI734" s="74"/>
      <c r="HJ734" s="74"/>
      <c r="HK734" s="74"/>
      <c r="HL734" s="74"/>
      <c r="HM734" s="74"/>
      <c r="HN734" s="74"/>
      <c r="HO734" s="74"/>
      <c r="HP734" s="74"/>
      <c r="HQ734" s="74"/>
      <c r="HR734" s="74"/>
      <c r="HS734" s="74"/>
      <c r="HT734" s="74"/>
      <c r="HU734" s="74"/>
      <c r="HV734" s="74"/>
      <c r="HW734" s="74"/>
      <c r="HX734" s="74"/>
      <c r="HY734" s="74"/>
      <c r="HZ734" s="74"/>
      <c r="IA734" s="74"/>
      <c r="IB734" s="74"/>
      <c r="IC734" s="74"/>
      <c r="ID734" s="74"/>
      <c r="IE734" s="74"/>
      <c r="IF734" s="74"/>
      <c r="IG734" s="74"/>
      <c r="IH734" s="74"/>
      <c r="II734" s="74"/>
      <c r="IJ734" s="74"/>
      <c r="IK734" s="74"/>
      <c r="IL734" s="74"/>
      <c r="IM734" s="74"/>
      <c r="IN734" s="74"/>
      <c r="IO734" s="74"/>
      <c r="IP734" s="74"/>
      <c r="IQ734" s="74"/>
      <c r="IR734" s="74"/>
      <c r="IS734" s="74"/>
      <c r="IT734" s="74"/>
      <c r="IU734" s="74"/>
    </row>
    <row r="735" spans="1:6" ht="15.75">
      <c r="A735" s="26"/>
      <c r="B735" s="27"/>
      <c r="C735" s="37"/>
      <c r="D735" s="26"/>
      <c r="E735" s="26"/>
      <c r="F735" s="30"/>
    </row>
    <row r="736" spans="1:6" ht="15.75">
      <c r="A736" s="33" t="s">
        <v>236</v>
      </c>
      <c r="B736" s="27">
        <v>5004</v>
      </c>
      <c r="C736" s="42" t="s">
        <v>417</v>
      </c>
      <c r="D736" s="26" t="s">
        <v>418</v>
      </c>
      <c r="E736" s="26" t="s">
        <v>404</v>
      </c>
      <c r="F736" s="30">
        <v>0.14300000000000002</v>
      </c>
    </row>
    <row r="737" spans="1:6" ht="15.75">
      <c r="A737" s="26"/>
      <c r="B737" s="27"/>
      <c r="C737" s="38" t="s">
        <v>117</v>
      </c>
      <c r="D737" s="26"/>
      <c r="E737" s="26"/>
      <c r="F737" s="30"/>
    </row>
    <row r="738" spans="1:6" ht="15.75">
      <c r="A738" s="26"/>
      <c r="B738" s="27"/>
      <c r="C738" s="37"/>
      <c r="D738" s="26"/>
      <c r="E738" s="26"/>
      <c r="F738" s="30"/>
    </row>
    <row r="739" spans="1:6" ht="15.75">
      <c r="A739" s="26"/>
      <c r="B739" s="27">
        <v>5018</v>
      </c>
      <c r="C739" s="42" t="s">
        <v>281</v>
      </c>
      <c r="D739" s="26" t="s">
        <v>419</v>
      </c>
      <c r="E739" s="26" t="s">
        <v>420</v>
      </c>
      <c r="F739" s="30">
        <v>0.588</v>
      </c>
    </row>
    <row r="740" spans="1:6" ht="15.75">
      <c r="A740" s="26"/>
      <c r="B740" s="27"/>
      <c r="C740" s="38" t="s">
        <v>117</v>
      </c>
      <c r="D740" s="26"/>
      <c r="E740" s="26"/>
      <c r="F740" s="30"/>
    </row>
    <row r="741" spans="1:6" ht="15.75">
      <c r="A741" s="26"/>
      <c r="B741" s="27"/>
      <c r="C741" s="37"/>
      <c r="D741" s="26"/>
      <c r="E741" s="26"/>
      <c r="F741" s="30"/>
    </row>
    <row r="742" spans="1:6" ht="15.75">
      <c r="A742" s="26"/>
      <c r="B742" s="27">
        <v>5032</v>
      </c>
      <c r="C742" s="42" t="s">
        <v>365</v>
      </c>
      <c r="D742" s="26" t="s">
        <v>411</v>
      </c>
      <c r="E742" s="26" t="s">
        <v>421</v>
      </c>
      <c r="F742" s="30">
        <v>0.82</v>
      </c>
    </row>
    <row r="743" spans="1:6" ht="15.75">
      <c r="A743" s="26"/>
      <c r="B743" s="27"/>
      <c r="C743" s="38" t="s">
        <v>123</v>
      </c>
      <c r="D743" s="26"/>
      <c r="E743" s="26"/>
      <c r="F743" s="30"/>
    </row>
    <row r="744" spans="1:6" ht="15.75">
      <c r="A744" s="26"/>
      <c r="B744" s="27"/>
      <c r="C744" s="37"/>
      <c r="D744" s="26"/>
      <c r="E744" s="26"/>
      <c r="F744" s="30"/>
    </row>
    <row r="745" spans="1:6" ht="15.75">
      <c r="A745" s="26"/>
      <c r="B745" s="27">
        <v>5046</v>
      </c>
      <c r="C745" s="42" t="s">
        <v>422</v>
      </c>
      <c r="D745" s="26" t="s">
        <v>423</v>
      </c>
      <c r="E745" s="26" t="s">
        <v>424</v>
      </c>
      <c r="F745" s="30">
        <v>0.6</v>
      </c>
    </row>
    <row r="746" spans="1:6" ht="15.75">
      <c r="A746" s="26"/>
      <c r="B746" s="27"/>
      <c r="C746" s="38" t="s">
        <v>117</v>
      </c>
      <c r="D746" s="26"/>
      <c r="E746" s="26"/>
      <c r="F746" s="30"/>
    </row>
    <row r="747" spans="1:6" ht="15.75">
      <c r="A747" s="26"/>
      <c r="B747" s="27"/>
      <c r="C747" s="37"/>
      <c r="D747" s="26"/>
      <c r="E747" s="26"/>
      <c r="F747" s="30"/>
    </row>
    <row r="748" spans="1:6" ht="15.75">
      <c r="A748" s="26"/>
      <c r="B748" s="27">
        <v>5050</v>
      </c>
      <c r="C748" s="42" t="s">
        <v>425</v>
      </c>
      <c r="D748" s="26" t="s">
        <v>426</v>
      </c>
      <c r="E748" s="26" t="s">
        <v>427</v>
      </c>
      <c r="F748" s="30">
        <v>0.3</v>
      </c>
    </row>
    <row r="749" spans="1:6" ht="15.75">
      <c r="A749" s="26"/>
      <c r="B749" s="27"/>
      <c r="C749" s="38" t="s">
        <v>117</v>
      </c>
      <c r="D749" s="26"/>
      <c r="E749" s="26"/>
      <c r="F749" s="30"/>
    </row>
    <row r="750" spans="1:6" ht="15.75">
      <c r="A750" s="26"/>
      <c r="B750" s="27"/>
      <c r="C750" s="38"/>
      <c r="D750" s="26"/>
      <c r="E750" s="26"/>
      <c r="F750" s="30"/>
    </row>
    <row r="751" spans="1:255" ht="15.75">
      <c r="A751" s="50"/>
      <c r="B751" s="72"/>
      <c r="C751" s="73"/>
      <c r="D751" s="50"/>
      <c r="E751" s="35" t="s">
        <v>169</v>
      </c>
      <c r="F751" s="36">
        <f>SUM(F736:F748)</f>
        <v>2.4509999999999996</v>
      </c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  <c r="AO751" s="74"/>
      <c r="AP751" s="74"/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  <c r="DQ751" s="74"/>
      <c r="DR751" s="74"/>
      <c r="DS751" s="74"/>
      <c r="DT751" s="74"/>
      <c r="DU751" s="74"/>
      <c r="DV751" s="74"/>
      <c r="DW751" s="74"/>
      <c r="DX751" s="74"/>
      <c r="DY751" s="74"/>
      <c r="DZ751" s="74"/>
      <c r="EA751" s="74"/>
      <c r="EB751" s="74"/>
      <c r="EC751" s="74"/>
      <c r="ED751" s="74"/>
      <c r="EE751" s="74"/>
      <c r="EF751" s="74"/>
      <c r="EG751" s="74"/>
      <c r="EH751" s="74"/>
      <c r="EI751" s="74"/>
      <c r="EJ751" s="74"/>
      <c r="EK751" s="74"/>
      <c r="EL751" s="74"/>
      <c r="EM751" s="74"/>
      <c r="EN751" s="74"/>
      <c r="EO751" s="74"/>
      <c r="EP751" s="74"/>
      <c r="EQ751" s="74"/>
      <c r="ER751" s="74"/>
      <c r="ES751" s="74"/>
      <c r="ET751" s="74"/>
      <c r="EU751" s="74"/>
      <c r="EV751" s="74"/>
      <c r="EW751" s="74"/>
      <c r="EX751" s="74"/>
      <c r="EY751" s="74"/>
      <c r="EZ751" s="74"/>
      <c r="FA751" s="74"/>
      <c r="FB751" s="74"/>
      <c r="FC751" s="74"/>
      <c r="FD751" s="74"/>
      <c r="FE751" s="74"/>
      <c r="FF751" s="74"/>
      <c r="FG751" s="74"/>
      <c r="FH751" s="74"/>
      <c r="FI751" s="74"/>
      <c r="FJ751" s="74"/>
      <c r="FK751" s="74"/>
      <c r="FL751" s="74"/>
      <c r="FM751" s="74"/>
      <c r="FN751" s="74"/>
      <c r="FO751" s="74"/>
      <c r="FP751" s="74"/>
      <c r="FQ751" s="74"/>
      <c r="FR751" s="74"/>
      <c r="FS751" s="74"/>
      <c r="FT751" s="74"/>
      <c r="FU751" s="74"/>
      <c r="FV751" s="74"/>
      <c r="FW751" s="74"/>
      <c r="FX751" s="74"/>
      <c r="FY751" s="74"/>
      <c r="FZ751" s="74"/>
      <c r="GA751" s="74"/>
      <c r="GB751" s="74"/>
      <c r="GC751" s="74"/>
      <c r="GD751" s="74"/>
      <c r="GE751" s="74"/>
      <c r="GF751" s="74"/>
      <c r="GG751" s="74"/>
      <c r="GH751" s="74"/>
      <c r="GI751" s="74"/>
      <c r="GJ751" s="74"/>
      <c r="GK751" s="74"/>
      <c r="GL751" s="74"/>
      <c r="GM751" s="74"/>
      <c r="GN751" s="74"/>
      <c r="GO751" s="74"/>
      <c r="GP751" s="74"/>
      <c r="GQ751" s="74"/>
      <c r="GR751" s="74"/>
      <c r="GS751" s="74"/>
      <c r="GT751" s="74"/>
      <c r="GU751" s="74"/>
      <c r="GV751" s="74"/>
      <c r="GW751" s="74"/>
      <c r="GX751" s="74"/>
      <c r="GY751" s="74"/>
      <c r="GZ751" s="74"/>
      <c r="HA751" s="74"/>
      <c r="HB751" s="74"/>
      <c r="HC751" s="74"/>
      <c r="HD751" s="74"/>
      <c r="HE751" s="74"/>
      <c r="HF751" s="74"/>
      <c r="HG751" s="74"/>
      <c r="HH751" s="74"/>
      <c r="HI751" s="74"/>
      <c r="HJ751" s="74"/>
      <c r="HK751" s="74"/>
      <c r="HL751" s="74"/>
      <c r="HM751" s="74"/>
      <c r="HN751" s="74"/>
      <c r="HO751" s="74"/>
      <c r="HP751" s="74"/>
      <c r="HQ751" s="74"/>
      <c r="HR751" s="74"/>
      <c r="HS751" s="74"/>
      <c r="HT751" s="74"/>
      <c r="HU751" s="74"/>
      <c r="HV751" s="74"/>
      <c r="HW751" s="74"/>
      <c r="HX751" s="74"/>
      <c r="HY751" s="74"/>
      <c r="HZ751" s="74"/>
      <c r="IA751" s="74"/>
      <c r="IB751" s="74"/>
      <c r="IC751" s="74"/>
      <c r="ID751" s="74"/>
      <c r="IE751" s="74"/>
      <c r="IF751" s="74"/>
      <c r="IG751" s="74"/>
      <c r="IH751" s="74"/>
      <c r="II751" s="74"/>
      <c r="IJ751" s="74"/>
      <c r="IK751" s="74"/>
      <c r="IL751" s="74"/>
      <c r="IM751" s="74"/>
      <c r="IN751" s="74"/>
      <c r="IO751" s="74"/>
      <c r="IP751" s="74"/>
      <c r="IQ751" s="74"/>
      <c r="IR751" s="74"/>
      <c r="IS751" s="74"/>
      <c r="IT751" s="74"/>
      <c r="IU751" s="74"/>
    </row>
    <row r="752" spans="1:6" ht="15.75">
      <c r="A752" s="26"/>
      <c r="B752" s="27"/>
      <c r="C752" s="38"/>
      <c r="D752" s="26"/>
      <c r="E752" s="50"/>
      <c r="F752" s="30"/>
    </row>
    <row r="753" spans="1:6" ht="15.75">
      <c r="A753" s="26"/>
      <c r="B753" s="27"/>
      <c r="C753" s="37"/>
      <c r="D753" s="23" t="s">
        <v>16</v>
      </c>
      <c r="E753" s="26"/>
      <c r="F753" s="30"/>
    </row>
    <row r="754" spans="1:6" ht="15.75">
      <c r="A754" s="26"/>
      <c r="B754" s="27"/>
      <c r="C754" s="37"/>
      <c r="D754" s="26"/>
      <c r="E754" s="26"/>
      <c r="F754" s="30"/>
    </row>
    <row r="755" spans="1:6" ht="15.75">
      <c r="A755" s="33" t="s">
        <v>201</v>
      </c>
      <c r="B755" s="27"/>
      <c r="C755" s="42" t="s">
        <v>428</v>
      </c>
      <c r="D755" s="26" t="s">
        <v>429</v>
      </c>
      <c r="E755" s="26" t="s">
        <v>430</v>
      </c>
      <c r="F755" s="30">
        <v>0.9380000000000001</v>
      </c>
    </row>
    <row r="756" spans="1:6" ht="15.75">
      <c r="A756" s="26"/>
      <c r="B756" s="27"/>
      <c r="C756" s="37"/>
      <c r="D756" s="26"/>
      <c r="E756" s="26"/>
      <c r="F756" s="30"/>
    </row>
    <row r="757" spans="1:6" ht="15.75">
      <c r="A757" s="26"/>
      <c r="B757" s="27"/>
      <c r="C757" s="37"/>
      <c r="D757" s="26"/>
      <c r="E757" s="35" t="s">
        <v>203</v>
      </c>
      <c r="F757" s="36">
        <f>SUM(F755)</f>
        <v>0.9380000000000001</v>
      </c>
    </row>
    <row r="758" spans="1:6" ht="15.75">
      <c r="A758" s="26"/>
      <c r="B758" s="27"/>
      <c r="C758" s="37"/>
      <c r="D758" s="26"/>
      <c r="E758" s="26"/>
      <c r="F758" s="30"/>
    </row>
    <row r="759" spans="1:6" ht="15.75">
      <c r="A759" s="33" t="s">
        <v>358</v>
      </c>
      <c r="B759" s="27"/>
      <c r="C759" s="42" t="s">
        <v>90</v>
      </c>
      <c r="D759" s="26" t="s">
        <v>380</v>
      </c>
      <c r="E759" s="26" t="s">
        <v>430</v>
      </c>
      <c r="F759" s="30">
        <v>0.972</v>
      </c>
    </row>
    <row r="760" spans="1:6" ht="15.75">
      <c r="A760" s="26"/>
      <c r="B760" s="27"/>
      <c r="C760" s="37"/>
      <c r="D760" s="26"/>
      <c r="E760" s="26"/>
      <c r="F760" s="30"/>
    </row>
    <row r="761" spans="1:6" ht="15.75">
      <c r="A761" s="26"/>
      <c r="B761" s="27"/>
      <c r="C761" s="42" t="s">
        <v>431</v>
      </c>
      <c r="D761" s="26" t="s">
        <v>432</v>
      </c>
      <c r="E761" s="26" t="s">
        <v>430</v>
      </c>
      <c r="F761" s="30">
        <v>0.784</v>
      </c>
    </row>
    <row r="762" spans="1:6" ht="15.75">
      <c r="A762" s="26"/>
      <c r="B762" s="27"/>
      <c r="C762" s="37"/>
      <c r="D762" s="26"/>
      <c r="E762" s="26"/>
      <c r="F762" s="30"/>
    </row>
    <row r="763" spans="1:255" ht="15.75">
      <c r="A763" s="50"/>
      <c r="B763" s="72"/>
      <c r="C763" s="76"/>
      <c r="D763" s="50"/>
      <c r="E763" s="35" t="s">
        <v>106</v>
      </c>
      <c r="F763" s="36">
        <f>SUM(F759:F761)</f>
        <v>1.756</v>
      </c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  <c r="AM763" s="74"/>
      <c r="AN763" s="74"/>
      <c r="AO763" s="74"/>
      <c r="AP763" s="74"/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  <c r="DQ763" s="74"/>
      <c r="DR763" s="74"/>
      <c r="DS763" s="74"/>
      <c r="DT763" s="74"/>
      <c r="DU763" s="74"/>
      <c r="DV763" s="74"/>
      <c r="DW763" s="74"/>
      <c r="DX763" s="74"/>
      <c r="DY763" s="74"/>
      <c r="DZ763" s="74"/>
      <c r="EA763" s="74"/>
      <c r="EB763" s="74"/>
      <c r="EC763" s="74"/>
      <c r="ED763" s="74"/>
      <c r="EE763" s="74"/>
      <c r="EF763" s="74"/>
      <c r="EG763" s="74"/>
      <c r="EH763" s="74"/>
      <c r="EI763" s="74"/>
      <c r="EJ763" s="74"/>
      <c r="EK763" s="74"/>
      <c r="EL763" s="74"/>
      <c r="EM763" s="74"/>
      <c r="EN763" s="74"/>
      <c r="EO763" s="74"/>
      <c r="EP763" s="74"/>
      <c r="EQ763" s="74"/>
      <c r="ER763" s="74"/>
      <c r="ES763" s="74"/>
      <c r="ET763" s="74"/>
      <c r="EU763" s="74"/>
      <c r="EV763" s="74"/>
      <c r="EW763" s="74"/>
      <c r="EX763" s="74"/>
      <c r="EY763" s="74"/>
      <c r="EZ763" s="74"/>
      <c r="FA763" s="74"/>
      <c r="FB763" s="74"/>
      <c r="FC763" s="74"/>
      <c r="FD763" s="74"/>
      <c r="FE763" s="74"/>
      <c r="FF763" s="74"/>
      <c r="FG763" s="74"/>
      <c r="FH763" s="74"/>
      <c r="FI763" s="74"/>
      <c r="FJ763" s="74"/>
      <c r="FK763" s="74"/>
      <c r="FL763" s="74"/>
      <c r="FM763" s="74"/>
      <c r="FN763" s="74"/>
      <c r="FO763" s="74"/>
      <c r="FP763" s="74"/>
      <c r="FQ763" s="74"/>
      <c r="FR763" s="74"/>
      <c r="FS763" s="74"/>
      <c r="FT763" s="74"/>
      <c r="FU763" s="74"/>
      <c r="FV763" s="74"/>
      <c r="FW763" s="74"/>
      <c r="FX763" s="74"/>
      <c r="FY763" s="74"/>
      <c r="FZ763" s="74"/>
      <c r="GA763" s="74"/>
      <c r="GB763" s="74"/>
      <c r="GC763" s="74"/>
      <c r="GD763" s="74"/>
      <c r="GE763" s="74"/>
      <c r="GF763" s="74"/>
      <c r="GG763" s="74"/>
      <c r="GH763" s="74"/>
      <c r="GI763" s="74"/>
      <c r="GJ763" s="74"/>
      <c r="GK763" s="74"/>
      <c r="GL763" s="74"/>
      <c r="GM763" s="74"/>
      <c r="GN763" s="74"/>
      <c r="GO763" s="74"/>
      <c r="GP763" s="74"/>
      <c r="GQ763" s="74"/>
      <c r="GR763" s="74"/>
      <c r="GS763" s="74"/>
      <c r="GT763" s="74"/>
      <c r="GU763" s="74"/>
      <c r="GV763" s="74"/>
      <c r="GW763" s="74"/>
      <c r="GX763" s="74"/>
      <c r="GY763" s="74"/>
      <c r="GZ763" s="74"/>
      <c r="HA763" s="74"/>
      <c r="HB763" s="74"/>
      <c r="HC763" s="74"/>
      <c r="HD763" s="74"/>
      <c r="HE763" s="74"/>
      <c r="HF763" s="74"/>
      <c r="HG763" s="74"/>
      <c r="HH763" s="74"/>
      <c r="HI763" s="74"/>
      <c r="HJ763" s="74"/>
      <c r="HK763" s="74"/>
      <c r="HL763" s="74"/>
      <c r="HM763" s="74"/>
      <c r="HN763" s="74"/>
      <c r="HO763" s="74"/>
      <c r="HP763" s="74"/>
      <c r="HQ763" s="74"/>
      <c r="HR763" s="74"/>
      <c r="HS763" s="74"/>
      <c r="HT763" s="74"/>
      <c r="HU763" s="74"/>
      <c r="HV763" s="74"/>
      <c r="HW763" s="74"/>
      <c r="HX763" s="74"/>
      <c r="HY763" s="74"/>
      <c r="HZ763" s="74"/>
      <c r="IA763" s="74"/>
      <c r="IB763" s="74"/>
      <c r="IC763" s="74"/>
      <c r="ID763" s="74"/>
      <c r="IE763" s="74"/>
      <c r="IF763" s="74"/>
      <c r="IG763" s="74"/>
      <c r="IH763" s="74"/>
      <c r="II763" s="74"/>
      <c r="IJ763" s="74"/>
      <c r="IK763" s="74"/>
      <c r="IL763" s="74"/>
      <c r="IM763" s="74"/>
      <c r="IN763" s="74"/>
      <c r="IO763" s="74"/>
      <c r="IP763" s="74"/>
      <c r="IQ763" s="74"/>
      <c r="IR763" s="74"/>
      <c r="IS763" s="74"/>
      <c r="IT763" s="74"/>
      <c r="IU763" s="74"/>
    </row>
    <row r="764" spans="1:6" ht="15.75">
      <c r="A764" s="26"/>
      <c r="B764" s="27"/>
      <c r="C764" s="37"/>
      <c r="D764" s="26"/>
      <c r="E764" s="26"/>
      <c r="F764" s="30"/>
    </row>
    <row r="765" spans="1:6" ht="15.75">
      <c r="A765" s="33" t="s">
        <v>330</v>
      </c>
      <c r="B765" s="27">
        <v>5107</v>
      </c>
      <c r="C765" s="42" t="s">
        <v>433</v>
      </c>
      <c r="D765" s="26" t="s">
        <v>1105</v>
      </c>
      <c r="E765" s="26" t="s">
        <v>434</v>
      </c>
      <c r="F765" s="30">
        <v>0.13</v>
      </c>
    </row>
    <row r="766" spans="1:6" ht="15.75">
      <c r="A766" s="26"/>
      <c r="B766" s="27"/>
      <c r="C766" s="38" t="s">
        <v>1117</v>
      </c>
      <c r="D766" s="26"/>
      <c r="E766" s="26"/>
      <c r="F766" s="30"/>
    </row>
    <row r="767" spans="1:6" ht="15.75">
      <c r="A767" s="26"/>
      <c r="B767" s="27"/>
      <c r="C767" s="37"/>
      <c r="D767" s="26"/>
      <c r="E767" s="26"/>
      <c r="F767" s="30"/>
    </row>
    <row r="768" spans="1:6" ht="15.75">
      <c r="A768" s="26"/>
      <c r="B768" s="27">
        <v>5108</v>
      </c>
      <c r="C768" s="42" t="s">
        <v>435</v>
      </c>
      <c r="D768" s="26" t="s">
        <v>433</v>
      </c>
      <c r="E768" s="26" t="s">
        <v>430</v>
      </c>
      <c r="F768" s="30">
        <v>0.7</v>
      </c>
    </row>
    <row r="769" spans="1:6" ht="15.75">
      <c r="A769" s="26"/>
      <c r="B769" s="27"/>
      <c r="C769" s="38" t="s">
        <v>1030</v>
      </c>
      <c r="D769" s="26"/>
      <c r="E769" s="26"/>
      <c r="F769" s="30"/>
    </row>
    <row r="770" spans="1:6" ht="15.75">
      <c r="A770" s="26"/>
      <c r="B770" s="27"/>
      <c r="C770" s="38"/>
      <c r="D770" s="26"/>
      <c r="E770" s="26"/>
      <c r="F770" s="30"/>
    </row>
    <row r="771" spans="1:7" ht="47.25">
      <c r="A771" s="26"/>
      <c r="B771" s="27">
        <v>5113</v>
      </c>
      <c r="C771" s="38" t="s">
        <v>1116</v>
      </c>
      <c r="D771" s="26" t="s">
        <v>1114</v>
      </c>
      <c r="E771" s="26" t="s">
        <v>1115</v>
      </c>
      <c r="F771" s="30">
        <v>0.18</v>
      </c>
      <c r="G771" s="102" t="s">
        <v>1110</v>
      </c>
    </row>
    <row r="772" spans="1:6" ht="15.75">
      <c r="A772" s="26"/>
      <c r="B772" s="27"/>
      <c r="C772" s="42" t="s">
        <v>1113</v>
      </c>
      <c r="D772" s="26"/>
      <c r="E772" s="26"/>
      <c r="F772" s="30"/>
    </row>
    <row r="773" spans="1:255" ht="15.75">
      <c r="A773" s="50"/>
      <c r="B773" s="72"/>
      <c r="C773" s="76"/>
      <c r="D773" s="50"/>
      <c r="E773" s="35" t="s">
        <v>124</v>
      </c>
      <c r="F773" s="36">
        <f>SUM(F765:F771)</f>
        <v>1.01</v>
      </c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  <c r="AM773" s="74"/>
      <c r="AN773" s="74"/>
      <c r="AO773" s="74"/>
      <c r="AP773" s="74"/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  <c r="DQ773" s="74"/>
      <c r="DR773" s="74"/>
      <c r="DS773" s="74"/>
      <c r="DT773" s="74"/>
      <c r="DU773" s="74"/>
      <c r="DV773" s="74"/>
      <c r="DW773" s="74"/>
      <c r="DX773" s="74"/>
      <c r="DY773" s="74"/>
      <c r="DZ773" s="74"/>
      <c r="EA773" s="74"/>
      <c r="EB773" s="74"/>
      <c r="EC773" s="74"/>
      <c r="ED773" s="74"/>
      <c r="EE773" s="74"/>
      <c r="EF773" s="74"/>
      <c r="EG773" s="74"/>
      <c r="EH773" s="74"/>
      <c r="EI773" s="74"/>
      <c r="EJ773" s="74"/>
      <c r="EK773" s="74"/>
      <c r="EL773" s="74"/>
      <c r="EM773" s="74"/>
      <c r="EN773" s="74"/>
      <c r="EO773" s="74"/>
      <c r="EP773" s="74"/>
      <c r="EQ773" s="74"/>
      <c r="ER773" s="74"/>
      <c r="ES773" s="74"/>
      <c r="ET773" s="74"/>
      <c r="EU773" s="74"/>
      <c r="EV773" s="74"/>
      <c r="EW773" s="74"/>
      <c r="EX773" s="74"/>
      <c r="EY773" s="74"/>
      <c r="EZ773" s="74"/>
      <c r="FA773" s="74"/>
      <c r="FB773" s="74"/>
      <c r="FC773" s="74"/>
      <c r="FD773" s="74"/>
      <c r="FE773" s="74"/>
      <c r="FF773" s="74"/>
      <c r="FG773" s="74"/>
      <c r="FH773" s="74"/>
      <c r="FI773" s="74"/>
      <c r="FJ773" s="74"/>
      <c r="FK773" s="74"/>
      <c r="FL773" s="74"/>
      <c r="FM773" s="74"/>
      <c r="FN773" s="74"/>
      <c r="FO773" s="74"/>
      <c r="FP773" s="74"/>
      <c r="FQ773" s="74"/>
      <c r="FR773" s="74"/>
      <c r="FS773" s="74"/>
      <c r="FT773" s="74"/>
      <c r="FU773" s="74"/>
      <c r="FV773" s="74"/>
      <c r="FW773" s="74"/>
      <c r="FX773" s="74"/>
      <c r="FY773" s="74"/>
      <c r="FZ773" s="74"/>
      <c r="GA773" s="74"/>
      <c r="GB773" s="74"/>
      <c r="GC773" s="74"/>
      <c r="GD773" s="74"/>
      <c r="GE773" s="74"/>
      <c r="GF773" s="74"/>
      <c r="GG773" s="74"/>
      <c r="GH773" s="74"/>
      <c r="GI773" s="74"/>
      <c r="GJ773" s="74"/>
      <c r="GK773" s="74"/>
      <c r="GL773" s="74"/>
      <c r="GM773" s="74"/>
      <c r="GN773" s="74"/>
      <c r="GO773" s="74"/>
      <c r="GP773" s="74"/>
      <c r="GQ773" s="74"/>
      <c r="GR773" s="74"/>
      <c r="GS773" s="74"/>
      <c r="GT773" s="74"/>
      <c r="GU773" s="74"/>
      <c r="GV773" s="74"/>
      <c r="GW773" s="74"/>
      <c r="GX773" s="74"/>
      <c r="GY773" s="74"/>
      <c r="GZ773" s="74"/>
      <c r="HA773" s="74"/>
      <c r="HB773" s="74"/>
      <c r="HC773" s="74"/>
      <c r="HD773" s="74"/>
      <c r="HE773" s="74"/>
      <c r="HF773" s="74"/>
      <c r="HG773" s="74"/>
      <c r="HH773" s="74"/>
      <c r="HI773" s="74"/>
      <c r="HJ773" s="74"/>
      <c r="HK773" s="74"/>
      <c r="HL773" s="74"/>
      <c r="HM773" s="74"/>
      <c r="HN773" s="74"/>
      <c r="HO773" s="74"/>
      <c r="HP773" s="74"/>
      <c r="HQ773" s="74"/>
      <c r="HR773" s="74"/>
      <c r="HS773" s="74"/>
      <c r="HT773" s="74"/>
      <c r="HU773" s="74"/>
      <c r="HV773" s="74"/>
      <c r="HW773" s="74"/>
      <c r="HX773" s="74"/>
      <c r="HY773" s="74"/>
      <c r="HZ773" s="74"/>
      <c r="IA773" s="74"/>
      <c r="IB773" s="74"/>
      <c r="IC773" s="74"/>
      <c r="ID773" s="74"/>
      <c r="IE773" s="74"/>
      <c r="IF773" s="74"/>
      <c r="IG773" s="74"/>
      <c r="IH773" s="74"/>
      <c r="II773" s="74"/>
      <c r="IJ773" s="74"/>
      <c r="IK773" s="74"/>
      <c r="IL773" s="74"/>
      <c r="IM773" s="74"/>
      <c r="IN773" s="74"/>
      <c r="IO773" s="74"/>
      <c r="IP773" s="74"/>
      <c r="IQ773" s="74"/>
      <c r="IR773" s="74"/>
      <c r="IS773" s="74"/>
      <c r="IT773" s="74"/>
      <c r="IU773" s="74"/>
    </row>
    <row r="774" spans="1:6" ht="15.75">
      <c r="A774" s="26"/>
      <c r="B774" s="27"/>
      <c r="C774" s="37"/>
      <c r="D774" s="26"/>
      <c r="E774" s="26"/>
      <c r="F774" s="30"/>
    </row>
    <row r="775" spans="1:6" ht="15.75">
      <c r="A775" s="33" t="s">
        <v>236</v>
      </c>
      <c r="B775" s="27">
        <v>5102</v>
      </c>
      <c r="C775" s="42" t="s">
        <v>436</v>
      </c>
      <c r="D775" s="26" t="s">
        <v>437</v>
      </c>
      <c r="E775" s="26" t="s">
        <v>438</v>
      </c>
      <c r="F775" s="30">
        <v>0.15</v>
      </c>
    </row>
    <row r="776" spans="1:6" ht="15.75">
      <c r="A776" s="26"/>
      <c r="B776" s="27"/>
      <c r="C776" s="38" t="s">
        <v>1040</v>
      </c>
      <c r="D776" s="26"/>
      <c r="E776" s="26"/>
      <c r="F776" s="30"/>
    </row>
    <row r="777" spans="1:6" ht="15.75">
      <c r="A777" s="26"/>
      <c r="B777" s="27"/>
      <c r="C777" s="37"/>
      <c r="D777" s="26"/>
      <c r="E777" s="26"/>
      <c r="F777" s="30"/>
    </row>
    <row r="778" spans="1:6" ht="15.75">
      <c r="A778" s="26"/>
      <c r="B778" s="27">
        <v>5104</v>
      </c>
      <c r="C778" s="42" t="s">
        <v>439</v>
      </c>
      <c r="D778" s="26" t="s">
        <v>432</v>
      </c>
      <c r="E778" s="26" t="s">
        <v>437</v>
      </c>
      <c r="F778" s="30">
        <v>0.41</v>
      </c>
    </row>
    <row r="779" spans="1:6" ht="15.75">
      <c r="A779" s="26"/>
      <c r="B779" s="27"/>
      <c r="C779" s="38" t="s">
        <v>1022</v>
      </c>
      <c r="D779" s="26"/>
      <c r="E779" s="26"/>
      <c r="F779" s="30"/>
    </row>
    <row r="780" spans="1:6" ht="15.75">
      <c r="A780" s="26"/>
      <c r="B780" s="27"/>
      <c r="C780" s="37"/>
      <c r="D780" s="26"/>
      <c r="E780" s="26"/>
      <c r="F780" s="30"/>
    </row>
    <row r="781" spans="1:6" ht="15.75">
      <c r="A781" s="26"/>
      <c r="B781" s="27">
        <v>5106</v>
      </c>
      <c r="C781" s="42" t="s">
        <v>440</v>
      </c>
      <c r="D781" s="26" t="s">
        <v>432</v>
      </c>
      <c r="E781" s="26" t="s">
        <v>441</v>
      </c>
      <c r="F781" s="30">
        <v>0.51</v>
      </c>
    </row>
    <row r="782" spans="1:6" ht="15.75">
      <c r="A782" s="26"/>
      <c r="B782" s="27"/>
      <c r="C782" s="38" t="s">
        <v>1040</v>
      </c>
      <c r="D782" s="26"/>
      <c r="E782" s="26"/>
      <c r="F782" s="30"/>
    </row>
    <row r="783" spans="1:6" ht="15.75">
      <c r="A783" s="26"/>
      <c r="B783" s="27"/>
      <c r="C783" s="37"/>
      <c r="D783" s="26"/>
      <c r="E783" s="26"/>
      <c r="F783" s="30"/>
    </row>
    <row r="784" spans="1:6" ht="15.75">
      <c r="A784" s="26"/>
      <c r="B784" s="27">
        <v>5110</v>
      </c>
      <c r="C784" s="42" t="s">
        <v>442</v>
      </c>
      <c r="D784" s="37" t="s">
        <v>435</v>
      </c>
      <c r="E784" s="26" t="s">
        <v>432</v>
      </c>
      <c r="F784" s="30">
        <v>0.33</v>
      </c>
    </row>
    <row r="785" spans="1:6" ht="15.75">
      <c r="A785" s="26"/>
      <c r="B785" s="27"/>
      <c r="C785" s="38" t="s">
        <v>1022</v>
      </c>
      <c r="D785" s="37"/>
      <c r="E785" s="26"/>
      <c r="F785" s="30"/>
    </row>
    <row r="786" spans="1:6" ht="15.75">
      <c r="A786" s="26"/>
      <c r="B786" s="27"/>
      <c r="C786" s="38"/>
      <c r="D786" s="37"/>
      <c r="E786" s="26"/>
      <c r="F786" s="30"/>
    </row>
    <row r="787" spans="1:7" ht="47.25">
      <c r="A787" s="26"/>
      <c r="B787" s="27">
        <v>5111</v>
      </c>
      <c r="C787" s="38" t="s">
        <v>1106</v>
      </c>
      <c r="D787" s="37" t="s">
        <v>560</v>
      </c>
      <c r="E787" s="26" t="s">
        <v>290</v>
      </c>
      <c r="F787" s="30">
        <v>0.22</v>
      </c>
      <c r="G787" s="102" t="s">
        <v>1110</v>
      </c>
    </row>
    <row r="788" spans="1:6" ht="15.75">
      <c r="A788" s="26"/>
      <c r="B788" s="27"/>
      <c r="C788" s="38" t="s">
        <v>1107</v>
      </c>
      <c r="D788" s="37"/>
      <c r="E788" s="26"/>
      <c r="F788" s="30"/>
    </row>
    <row r="789" spans="1:6" ht="15.75">
      <c r="A789" s="26"/>
      <c r="B789" s="27"/>
      <c r="C789" s="38"/>
      <c r="D789" s="37"/>
      <c r="E789" s="26"/>
      <c r="F789" s="30"/>
    </row>
    <row r="790" spans="1:7" ht="47.25">
      <c r="A790" s="26"/>
      <c r="B790" s="27">
        <v>5112</v>
      </c>
      <c r="C790" s="38" t="s">
        <v>290</v>
      </c>
      <c r="D790" s="37" t="s">
        <v>1106</v>
      </c>
      <c r="E790" s="26" t="s">
        <v>1108</v>
      </c>
      <c r="F790" s="30">
        <v>0.1</v>
      </c>
      <c r="G790" s="102" t="s">
        <v>1110</v>
      </c>
    </row>
    <row r="791" spans="1:6" ht="15.75">
      <c r="A791" s="26"/>
      <c r="B791" s="27"/>
      <c r="C791" s="38" t="s">
        <v>1109</v>
      </c>
      <c r="D791" s="37"/>
      <c r="E791" s="26"/>
      <c r="F791" s="30"/>
    </row>
    <row r="792" spans="1:6" ht="15.75">
      <c r="A792" s="26"/>
      <c r="B792" s="27"/>
      <c r="C792" s="38"/>
      <c r="D792" s="37"/>
      <c r="E792" s="26"/>
      <c r="F792" s="30"/>
    </row>
    <row r="793" spans="1:6" ht="15.75">
      <c r="A793" s="26"/>
      <c r="B793" s="27"/>
      <c r="C793" s="38"/>
      <c r="D793" s="26"/>
      <c r="E793" s="26"/>
      <c r="F793" s="30"/>
    </row>
    <row r="794" spans="1:255" ht="15.75">
      <c r="A794" s="50"/>
      <c r="B794" s="72"/>
      <c r="C794" s="73"/>
      <c r="D794" s="50"/>
      <c r="E794" s="35" t="s">
        <v>169</v>
      </c>
      <c r="F794" s="36">
        <f>SUM(F775:F790)</f>
        <v>1.72</v>
      </c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  <c r="AM794" s="74"/>
      <c r="AN794" s="74"/>
      <c r="AO794" s="74"/>
      <c r="AP794" s="74"/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  <c r="DQ794" s="74"/>
      <c r="DR794" s="74"/>
      <c r="DS794" s="74"/>
      <c r="DT794" s="74"/>
      <c r="DU794" s="74"/>
      <c r="DV794" s="74"/>
      <c r="DW794" s="74"/>
      <c r="DX794" s="74"/>
      <c r="DY794" s="74"/>
      <c r="DZ794" s="74"/>
      <c r="EA794" s="74"/>
      <c r="EB794" s="74"/>
      <c r="EC794" s="74"/>
      <c r="ED794" s="74"/>
      <c r="EE794" s="74"/>
      <c r="EF794" s="74"/>
      <c r="EG794" s="74"/>
      <c r="EH794" s="74"/>
      <c r="EI794" s="74"/>
      <c r="EJ794" s="74"/>
      <c r="EK794" s="74"/>
      <c r="EL794" s="74"/>
      <c r="EM794" s="74"/>
      <c r="EN794" s="74"/>
      <c r="EO794" s="74"/>
      <c r="EP794" s="74"/>
      <c r="EQ794" s="74"/>
      <c r="ER794" s="74"/>
      <c r="ES794" s="74"/>
      <c r="ET794" s="74"/>
      <c r="EU794" s="74"/>
      <c r="EV794" s="74"/>
      <c r="EW794" s="74"/>
      <c r="EX794" s="74"/>
      <c r="EY794" s="74"/>
      <c r="EZ794" s="74"/>
      <c r="FA794" s="74"/>
      <c r="FB794" s="74"/>
      <c r="FC794" s="74"/>
      <c r="FD794" s="74"/>
      <c r="FE794" s="74"/>
      <c r="FF794" s="74"/>
      <c r="FG794" s="74"/>
      <c r="FH794" s="74"/>
      <c r="FI794" s="74"/>
      <c r="FJ794" s="74"/>
      <c r="FK794" s="74"/>
      <c r="FL794" s="74"/>
      <c r="FM794" s="74"/>
      <c r="FN794" s="74"/>
      <c r="FO794" s="74"/>
      <c r="FP794" s="74"/>
      <c r="FQ794" s="74"/>
      <c r="FR794" s="74"/>
      <c r="FS794" s="74"/>
      <c r="FT794" s="74"/>
      <c r="FU794" s="74"/>
      <c r="FV794" s="74"/>
      <c r="FW794" s="74"/>
      <c r="FX794" s="74"/>
      <c r="FY794" s="74"/>
      <c r="FZ794" s="74"/>
      <c r="GA794" s="74"/>
      <c r="GB794" s="74"/>
      <c r="GC794" s="74"/>
      <c r="GD794" s="74"/>
      <c r="GE794" s="74"/>
      <c r="GF794" s="74"/>
      <c r="GG794" s="74"/>
      <c r="GH794" s="74"/>
      <c r="GI794" s="74"/>
      <c r="GJ794" s="74"/>
      <c r="GK794" s="74"/>
      <c r="GL794" s="74"/>
      <c r="GM794" s="74"/>
      <c r="GN794" s="74"/>
      <c r="GO794" s="74"/>
      <c r="GP794" s="74"/>
      <c r="GQ794" s="74"/>
      <c r="GR794" s="74"/>
      <c r="GS794" s="74"/>
      <c r="GT794" s="74"/>
      <c r="GU794" s="74"/>
      <c r="GV794" s="74"/>
      <c r="GW794" s="74"/>
      <c r="GX794" s="74"/>
      <c r="GY794" s="74"/>
      <c r="GZ794" s="74"/>
      <c r="HA794" s="74"/>
      <c r="HB794" s="74"/>
      <c r="HC794" s="74"/>
      <c r="HD794" s="74"/>
      <c r="HE794" s="74"/>
      <c r="HF794" s="74"/>
      <c r="HG794" s="74"/>
      <c r="HH794" s="74"/>
      <c r="HI794" s="74"/>
      <c r="HJ794" s="74"/>
      <c r="HK794" s="74"/>
      <c r="HL794" s="74"/>
      <c r="HM794" s="74"/>
      <c r="HN794" s="74"/>
      <c r="HO794" s="74"/>
      <c r="HP794" s="74"/>
      <c r="HQ794" s="74"/>
      <c r="HR794" s="74"/>
      <c r="HS794" s="74"/>
      <c r="HT794" s="74"/>
      <c r="HU794" s="74"/>
      <c r="HV794" s="74"/>
      <c r="HW794" s="74"/>
      <c r="HX794" s="74"/>
      <c r="HY794" s="74"/>
      <c r="HZ794" s="74"/>
      <c r="IA794" s="74"/>
      <c r="IB794" s="74"/>
      <c r="IC794" s="74"/>
      <c r="ID794" s="74"/>
      <c r="IE794" s="74"/>
      <c r="IF794" s="74"/>
      <c r="IG794" s="74"/>
      <c r="IH794" s="74"/>
      <c r="II794" s="74"/>
      <c r="IJ794" s="74"/>
      <c r="IK794" s="74"/>
      <c r="IL794" s="74"/>
      <c r="IM794" s="74"/>
      <c r="IN794" s="74"/>
      <c r="IO794" s="74"/>
      <c r="IP794" s="74"/>
      <c r="IQ794" s="74"/>
      <c r="IR794" s="74"/>
      <c r="IS794" s="74"/>
      <c r="IT794" s="74"/>
      <c r="IU794" s="74"/>
    </row>
    <row r="795" spans="1:255" ht="15.75">
      <c r="A795" s="50"/>
      <c r="B795" s="72"/>
      <c r="C795" s="73"/>
      <c r="D795" s="50"/>
      <c r="E795" s="35"/>
      <c r="F795" s="36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  <c r="AL795" s="74"/>
      <c r="AM795" s="74"/>
      <c r="AN795" s="74"/>
      <c r="AO795" s="74"/>
      <c r="AP795" s="74"/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  <c r="DQ795" s="74"/>
      <c r="DR795" s="74"/>
      <c r="DS795" s="74"/>
      <c r="DT795" s="74"/>
      <c r="DU795" s="74"/>
      <c r="DV795" s="74"/>
      <c r="DW795" s="74"/>
      <c r="DX795" s="74"/>
      <c r="DY795" s="74"/>
      <c r="DZ795" s="74"/>
      <c r="EA795" s="74"/>
      <c r="EB795" s="74"/>
      <c r="EC795" s="74"/>
      <c r="ED795" s="74"/>
      <c r="EE795" s="74"/>
      <c r="EF795" s="74"/>
      <c r="EG795" s="74"/>
      <c r="EH795" s="74"/>
      <c r="EI795" s="74"/>
      <c r="EJ795" s="74"/>
      <c r="EK795" s="74"/>
      <c r="EL795" s="74"/>
      <c r="EM795" s="74"/>
      <c r="EN795" s="74"/>
      <c r="EO795" s="74"/>
      <c r="EP795" s="74"/>
      <c r="EQ795" s="74"/>
      <c r="ER795" s="74"/>
      <c r="ES795" s="74"/>
      <c r="ET795" s="74"/>
      <c r="EU795" s="74"/>
      <c r="EV795" s="74"/>
      <c r="EW795" s="74"/>
      <c r="EX795" s="74"/>
      <c r="EY795" s="74"/>
      <c r="EZ795" s="74"/>
      <c r="FA795" s="74"/>
      <c r="FB795" s="74"/>
      <c r="FC795" s="74"/>
      <c r="FD795" s="74"/>
      <c r="FE795" s="74"/>
      <c r="FF795" s="74"/>
      <c r="FG795" s="74"/>
      <c r="FH795" s="74"/>
      <c r="FI795" s="74"/>
      <c r="FJ795" s="74"/>
      <c r="FK795" s="74"/>
      <c r="FL795" s="74"/>
      <c r="FM795" s="74"/>
      <c r="FN795" s="74"/>
      <c r="FO795" s="74"/>
      <c r="FP795" s="74"/>
      <c r="FQ795" s="74"/>
      <c r="FR795" s="74"/>
      <c r="FS795" s="74"/>
      <c r="FT795" s="74"/>
      <c r="FU795" s="74"/>
      <c r="FV795" s="74"/>
      <c r="FW795" s="74"/>
      <c r="FX795" s="74"/>
      <c r="FY795" s="74"/>
      <c r="FZ795" s="74"/>
      <c r="GA795" s="74"/>
      <c r="GB795" s="74"/>
      <c r="GC795" s="74"/>
      <c r="GD795" s="74"/>
      <c r="GE795" s="74"/>
      <c r="GF795" s="74"/>
      <c r="GG795" s="74"/>
      <c r="GH795" s="74"/>
      <c r="GI795" s="74"/>
      <c r="GJ795" s="74"/>
      <c r="GK795" s="74"/>
      <c r="GL795" s="74"/>
      <c r="GM795" s="74"/>
      <c r="GN795" s="74"/>
      <c r="GO795" s="74"/>
      <c r="GP795" s="74"/>
      <c r="GQ795" s="74"/>
      <c r="GR795" s="74"/>
      <c r="GS795" s="74"/>
      <c r="GT795" s="74"/>
      <c r="GU795" s="74"/>
      <c r="GV795" s="74"/>
      <c r="GW795" s="74"/>
      <c r="GX795" s="74"/>
      <c r="GY795" s="74"/>
      <c r="GZ795" s="74"/>
      <c r="HA795" s="74"/>
      <c r="HB795" s="74"/>
      <c r="HC795" s="74"/>
      <c r="HD795" s="74"/>
      <c r="HE795" s="74"/>
      <c r="HF795" s="74"/>
      <c r="HG795" s="74"/>
      <c r="HH795" s="74"/>
      <c r="HI795" s="74"/>
      <c r="HJ795" s="74"/>
      <c r="HK795" s="74"/>
      <c r="HL795" s="74"/>
      <c r="HM795" s="74"/>
      <c r="HN795" s="74"/>
      <c r="HO795" s="74"/>
      <c r="HP795" s="74"/>
      <c r="HQ795" s="74"/>
      <c r="HR795" s="74"/>
      <c r="HS795" s="74"/>
      <c r="HT795" s="74"/>
      <c r="HU795" s="74"/>
      <c r="HV795" s="74"/>
      <c r="HW795" s="74"/>
      <c r="HX795" s="74"/>
      <c r="HY795" s="74"/>
      <c r="HZ795" s="74"/>
      <c r="IA795" s="74"/>
      <c r="IB795" s="74"/>
      <c r="IC795" s="74"/>
      <c r="ID795" s="74"/>
      <c r="IE795" s="74"/>
      <c r="IF795" s="74"/>
      <c r="IG795" s="74"/>
      <c r="IH795" s="74"/>
      <c r="II795" s="74"/>
      <c r="IJ795" s="74"/>
      <c r="IK795" s="74"/>
      <c r="IL795" s="74"/>
      <c r="IM795" s="74"/>
      <c r="IN795" s="74"/>
      <c r="IO795" s="74"/>
      <c r="IP795" s="74"/>
      <c r="IQ795" s="74"/>
      <c r="IR795" s="74"/>
      <c r="IS795" s="74"/>
      <c r="IT795" s="74"/>
      <c r="IU795" s="74"/>
    </row>
    <row r="796" spans="1:7" ht="15.75">
      <c r="A796" s="26"/>
      <c r="B796" s="27"/>
      <c r="C796" s="37"/>
      <c r="D796" s="29" t="s">
        <v>17</v>
      </c>
      <c r="E796" s="26"/>
      <c r="F796" s="30"/>
      <c r="G796" s="80"/>
    </row>
    <row r="797" spans="1:7" ht="15.75">
      <c r="A797" s="26"/>
      <c r="B797" s="27"/>
      <c r="C797" s="37"/>
      <c r="D797" s="31" t="s">
        <v>18</v>
      </c>
      <c r="E797" s="26"/>
      <c r="F797" s="30"/>
      <c r="G797" s="80"/>
    </row>
    <row r="798" spans="1:7" ht="15.75">
      <c r="A798" s="26"/>
      <c r="B798" s="27"/>
      <c r="C798" s="37"/>
      <c r="D798" s="32"/>
      <c r="E798" s="26"/>
      <c r="F798" s="30"/>
      <c r="G798" s="80"/>
    </row>
    <row r="799" spans="1:7" ht="15.75">
      <c r="A799" s="33" t="s">
        <v>201</v>
      </c>
      <c r="B799" s="27"/>
      <c r="C799" s="42" t="s">
        <v>428</v>
      </c>
      <c r="D799" s="26" t="s">
        <v>443</v>
      </c>
      <c r="E799" s="26" t="s">
        <v>444</v>
      </c>
      <c r="F799" s="30">
        <v>4.965</v>
      </c>
      <c r="G799" s="80"/>
    </row>
    <row r="800" spans="1:7" ht="15.75">
      <c r="A800" s="26"/>
      <c r="B800" s="27"/>
      <c r="C800" s="37"/>
      <c r="D800" s="26"/>
      <c r="E800" s="26"/>
      <c r="F800" s="30"/>
      <c r="G800" s="80"/>
    </row>
    <row r="801" spans="1:7" ht="15.75">
      <c r="A801" s="26"/>
      <c r="B801" s="27"/>
      <c r="C801" s="42" t="s">
        <v>445</v>
      </c>
      <c r="D801" s="26" t="s">
        <v>446</v>
      </c>
      <c r="E801" s="26" t="s">
        <v>428</v>
      </c>
      <c r="F801" s="30">
        <v>1.428</v>
      </c>
      <c r="G801" s="80"/>
    </row>
    <row r="802" spans="1:7" ht="15.75">
      <c r="A802" s="26"/>
      <c r="B802" s="27"/>
      <c r="C802" s="37"/>
      <c r="D802" s="26"/>
      <c r="E802" s="26"/>
      <c r="F802" s="30"/>
      <c r="G802" s="80"/>
    </row>
    <row r="803" spans="1:255" ht="15.75">
      <c r="A803" s="50"/>
      <c r="B803" s="72"/>
      <c r="C803" s="76"/>
      <c r="D803" s="50"/>
      <c r="E803" s="35" t="s">
        <v>203</v>
      </c>
      <c r="F803" s="36">
        <f>SUM(F799:F801)</f>
        <v>6.393</v>
      </c>
      <c r="G803" s="81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  <c r="AL803" s="74"/>
      <c r="AM803" s="74"/>
      <c r="AN803" s="74"/>
      <c r="AO803" s="74"/>
      <c r="AP803" s="74"/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  <c r="DQ803" s="74"/>
      <c r="DR803" s="74"/>
      <c r="DS803" s="74"/>
      <c r="DT803" s="74"/>
      <c r="DU803" s="74"/>
      <c r="DV803" s="74"/>
      <c r="DW803" s="74"/>
      <c r="DX803" s="74"/>
      <c r="DY803" s="74"/>
      <c r="DZ803" s="74"/>
      <c r="EA803" s="74"/>
      <c r="EB803" s="74"/>
      <c r="EC803" s="74"/>
      <c r="ED803" s="74"/>
      <c r="EE803" s="74"/>
      <c r="EF803" s="74"/>
      <c r="EG803" s="74"/>
      <c r="EH803" s="74"/>
      <c r="EI803" s="74"/>
      <c r="EJ803" s="74"/>
      <c r="EK803" s="74"/>
      <c r="EL803" s="74"/>
      <c r="EM803" s="74"/>
      <c r="EN803" s="74"/>
      <c r="EO803" s="74"/>
      <c r="EP803" s="74"/>
      <c r="EQ803" s="74"/>
      <c r="ER803" s="74"/>
      <c r="ES803" s="74"/>
      <c r="ET803" s="74"/>
      <c r="EU803" s="74"/>
      <c r="EV803" s="74"/>
      <c r="EW803" s="74"/>
      <c r="EX803" s="74"/>
      <c r="EY803" s="74"/>
      <c r="EZ803" s="74"/>
      <c r="FA803" s="74"/>
      <c r="FB803" s="74"/>
      <c r="FC803" s="74"/>
      <c r="FD803" s="74"/>
      <c r="FE803" s="74"/>
      <c r="FF803" s="74"/>
      <c r="FG803" s="74"/>
      <c r="FH803" s="74"/>
      <c r="FI803" s="74"/>
      <c r="FJ803" s="74"/>
      <c r="FK803" s="74"/>
      <c r="FL803" s="74"/>
      <c r="FM803" s="74"/>
      <c r="FN803" s="74"/>
      <c r="FO803" s="74"/>
      <c r="FP803" s="74"/>
      <c r="FQ803" s="74"/>
      <c r="FR803" s="74"/>
      <c r="FS803" s="74"/>
      <c r="FT803" s="74"/>
      <c r="FU803" s="74"/>
      <c r="FV803" s="74"/>
      <c r="FW803" s="74"/>
      <c r="FX803" s="74"/>
      <c r="FY803" s="74"/>
      <c r="FZ803" s="74"/>
      <c r="GA803" s="74"/>
      <c r="GB803" s="74"/>
      <c r="GC803" s="74"/>
      <c r="GD803" s="74"/>
      <c r="GE803" s="74"/>
      <c r="GF803" s="74"/>
      <c r="GG803" s="74"/>
      <c r="GH803" s="74"/>
      <c r="GI803" s="74"/>
      <c r="GJ803" s="74"/>
      <c r="GK803" s="74"/>
      <c r="GL803" s="74"/>
      <c r="GM803" s="74"/>
      <c r="GN803" s="74"/>
      <c r="GO803" s="74"/>
      <c r="GP803" s="74"/>
      <c r="GQ803" s="74"/>
      <c r="GR803" s="74"/>
      <c r="GS803" s="74"/>
      <c r="GT803" s="74"/>
      <c r="GU803" s="74"/>
      <c r="GV803" s="74"/>
      <c r="GW803" s="74"/>
      <c r="GX803" s="74"/>
      <c r="GY803" s="74"/>
      <c r="GZ803" s="74"/>
      <c r="HA803" s="74"/>
      <c r="HB803" s="74"/>
      <c r="HC803" s="74"/>
      <c r="HD803" s="74"/>
      <c r="HE803" s="74"/>
      <c r="HF803" s="74"/>
      <c r="HG803" s="74"/>
      <c r="HH803" s="74"/>
      <c r="HI803" s="74"/>
      <c r="HJ803" s="74"/>
      <c r="HK803" s="74"/>
      <c r="HL803" s="74"/>
      <c r="HM803" s="74"/>
      <c r="HN803" s="74"/>
      <c r="HO803" s="74"/>
      <c r="HP803" s="74"/>
      <c r="HQ803" s="74"/>
      <c r="HR803" s="74"/>
      <c r="HS803" s="74"/>
      <c r="HT803" s="74"/>
      <c r="HU803" s="74"/>
      <c r="HV803" s="74"/>
      <c r="HW803" s="74"/>
      <c r="HX803" s="74"/>
      <c r="HY803" s="74"/>
      <c r="HZ803" s="74"/>
      <c r="IA803" s="74"/>
      <c r="IB803" s="74"/>
      <c r="IC803" s="74"/>
      <c r="ID803" s="74"/>
      <c r="IE803" s="74"/>
      <c r="IF803" s="74"/>
      <c r="IG803" s="74"/>
      <c r="IH803" s="74"/>
      <c r="II803" s="74"/>
      <c r="IJ803" s="74"/>
      <c r="IK803" s="74"/>
      <c r="IL803" s="74"/>
      <c r="IM803" s="74"/>
      <c r="IN803" s="74"/>
      <c r="IO803" s="74"/>
      <c r="IP803" s="74"/>
      <c r="IQ803" s="74"/>
      <c r="IR803" s="74"/>
      <c r="IS803" s="74"/>
      <c r="IT803" s="74"/>
      <c r="IU803" s="74"/>
    </row>
    <row r="804" spans="1:7" ht="15.75">
      <c r="A804" s="26"/>
      <c r="B804" s="27"/>
      <c r="C804" s="37"/>
      <c r="D804" s="26"/>
      <c r="E804" s="26"/>
      <c r="F804" s="30"/>
      <c r="G804" s="80"/>
    </row>
    <row r="805" spans="1:7" ht="15.75">
      <c r="A805" s="33" t="s">
        <v>358</v>
      </c>
      <c r="B805" s="27"/>
      <c r="C805" s="42" t="s">
        <v>447</v>
      </c>
      <c r="D805" s="26" t="s">
        <v>419</v>
      </c>
      <c r="E805" s="26" t="s">
        <v>448</v>
      </c>
      <c r="F805" s="30">
        <v>2.908</v>
      </c>
      <c r="G805" s="80"/>
    </row>
    <row r="806" spans="1:7" ht="15.75">
      <c r="A806" s="26"/>
      <c r="B806" s="27"/>
      <c r="C806" s="37"/>
      <c r="D806" s="26"/>
      <c r="E806" s="26"/>
      <c r="F806" s="30"/>
      <c r="G806" s="80"/>
    </row>
    <row r="807" spans="1:7" ht="15.75">
      <c r="A807" s="26"/>
      <c r="B807" s="27"/>
      <c r="C807" s="42" t="s">
        <v>449</v>
      </c>
      <c r="D807" s="26" t="s">
        <v>450</v>
      </c>
      <c r="E807" s="26" t="s">
        <v>379</v>
      </c>
      <c r="F807" s="30">
        <v>1.738</v>
      </c>
      <c r="G807" s="80"/>
    </row>
    <row r="808" spans="1:7" ht="15.75">
      <c r="A808" s="26"/>
      <c r="B808" s="27"/>
      <c r="C808" s="37"/>
      <c r="D808" s="26"/>
      <c r="E808" s="26"/>
      <c r="F808" s="30"/>
      <c r="G808" s="80"/>
    </row>
    <row r="809" spans="1:7" ht="15.75">
      <c r="A809" s="26"/>
      <c r="B809" s="27"/>
      <c r="C809" s="42" t="s">
        <v>451</v>
      </c>
      <c r="D809" s="26" t="s">
        <v>450</v>
      </c>
      <c r="E809" s="26" t="s">
        <v>447</v>
      </c>
      <c r="F809" s="30">
        <v>4.249</v>
      </c>
      <c r="G809" s="80"/>
    </row>
    <row r="810" spans="1:7" ht="15.75">
      <c r="A810" s="26"/>
      <c r="B810" s="27"/>
      <c r="C810" s="42" t="s">
        <v>452</v>
      </c>
      <c r="D810" s="26"/>
      <c r="E810" s="26"/>
      <c r="F810" s="30"/>
      <c r="G810" s="80"/>
    </row>
    <row r="811" spans="1:255" ht="15.75">
      <c r="A811" s="50"/>
      <c r="B811" s="72"/>
      <c r="C811" s="76"/>
      <c r="D811" s="50"/>
      <c r="E811" s="35" t="s">
        <v>106</v>
      </c>
      <c r="F811" s="36">
        <f>SUM(F805:F809)</f>
        <v>8.895</v>
      </c>
      <c r="G811" s="81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  <c r="AL811" s="74"/>
      <c r="AM811" s="74"/>
      <c r="AN811" s="74"/>
      <c r="AO811" s="74"/>
      <c r="AP811" s="74"/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  <c r="DQ811" s="74"/>
      <c r="DR811" s="74"/>
      <c r="DS811" s="74"/>
      <c r="DT811" s="74"/>
      <c r="DU811" s="74"/>
      <c r="DV811" s="74"/>
      <c r="DW811" s="74"/>
      <c r="DX811" s="74"/>
      <c r="DY811" s="74"/>
      <c r="DZ811" s="74"/>
      <c r="EA811" s="74"/>
      <c r="EB811" s="74"/>
      <c r="EC811" s="74"/>
      <c r="ED811" s="74"/>
      <c r="EE811" s="74"/>
      <c r="EF811" s="74"/>
      <c r="EG811" s="74"/>
      <c r="EH811" s="74"/>
      <c r="EI811" s="74"/>
      <c r="EJ811" s="74"/>
      <c r="EK811" s="74"/>
      <c r="EL811" s="74"/>
      <c r="EM811" s="74"/>
      <c r="EN811" s="74"/>
      <c r="EO811" s="74"/>
      <c r="EP811" s="74"/>
      <c r="EQ811" s="74"/>
      <c r="ER811" s="74"/>
      <c r="ES811" s="74"/>
      <c r="ET811" s="74"/>
      <c r="EU811" s="74"/>
      <c r="EV811" s="74"/>
      <c r="EW811" s="74"/>
      <c r="EX811" s="74"/>
      <c r="EY811" s="74"/>
      <c r="EZ811" s="74"/>
      <c r="FA811" s="74"/>
      <c r="FB811" s="74"/>
      <c r="FC811" s="74"/>
      <c r="FD811" s="74"/>
      <c r="FE811" s="74"/>
      <c r="FF811" s="74"/>
      <c r="FG811" s="74"/>
      <c r="FH811" s="74"/>
      <c r="FI811" s="74"/>
      <c r="FJ811" s="74"/>
      <c r="FK811" s="74"/>
      <c r="FL811" s="74"/>
      <c r="FM811" s="74"/>
      <c r="FN811" s="74"/>
      <c r="FO811" s="74"/>
      <c r="FP811" s="74"/>
      <c r="FQ811" s="74"/>
      <c r="FR811" s="74"/>
      <c r="FS811" s="74"/>
      <c r="FT811" s="74"/>
      <c r="FU811" s="74"/>
      <c r="FV811" s="74"/>
      <c r="FW811" s="74"/>
      <c r="FX811" s="74"/>
      <c r="FY811" s="74"/>
      <c r="FZ811" s="74"/>
      <c r="GA811" s="74"/>
      <c r="GB811" s="74"/>
      <c r="GC811" s="74"/>
      <c r="GD811" s="74"/>
      <c r="GE811" s="74"/>
      <c r="GF811" s="74"/>
      <c r="GG811" s="74"/>
      <c r="GH811" s="74"/>
      <c r="GI811" s="74"/>
      <c r="GJ811" s="74"/>
      <c r="GK811" s="74"/>
      <c r="GL811" s="74"/>
      <c r="GM811" s="74"/>
      <c r="GN811" s="74"/>
      <c r="GO811" s="74"/>
      <c r="GP811" s="74"/>
      <c r="GQ811" s="74"/>
      <c r="GR811" s="74"/>
      <c r="GS811" s="74"/>
      <c r="GT811" s="74"/>
      <c r="GU811" s="74"/>
      <c r="GV811" s="74"/>
      <c r="GW811" s="74"/>
      <c r="GX811" s="74"/>
      <c r="GY811" s="74"/>
      <c r="GZ811" s="74"/>
      <c r="HA811" s="74"/>
      <c r="HB811" s="74"/>
      <c r="HC811" s="74"/>
      <c r="HD811" s="74"/>
      <c r="HE811" s="74"/>
      <c r="HF811" s="74"/>
      <c r="HG811" s="74"/>
      <c r="HH811" s="74"/>
      <c r="HI811" s="74"/>
      <c r="HJ811" s="74"/>
      <c r="HK811" s="74"/>
      <c r="HL811" s="74"/>
      <c r="HM811" s="74"/>
      <c r="HN811" s="74"/>
      <c r="HO811" s="74"/>
      <c r="HP811" s="74"/>
      <c r="HQ811" s="74"/>
      <c r="HR811" s="74"/>
      <c r="HS811" s="74"/>
      <c r="HT811" s="74"/>
      <c r="HU811" s="74"/>
      <c r="HV811" s="74"/>
      <c r="HW811" s="74"/>
      <c r="HX811" s="74"/>
      <c r="HY811" s="74"/>
      <c r="HZ811" s="74"/>
      <c r="IA811" s="74"/>
      <c r="IB811" s="74"/>
      <c r="IC811" s="74"/>
      <c r="ID811" s="74"/>
      <c r="IE811" s="74"/>
      <c r="IF811" s="74"/>
      <c r="IG811" s="74"/>
      <c r="IH811" s="74"/>
      <c r="II811" s="74"/>
      <c r="IJ811" s="74"/>
      <c r="IK811" s="74"/>
      <c r="IL811" s="74"/>
      <c r="IM811" s="74"/>
      <c r="IN811" s="74"/>
      <c r="IO811" s="74"/>
      <c r="IP811" s="74"/>
      <c r="IQ811" s="74"/>
      <c r="IR811" s="74"/>
      <c r="IS811" s="74"/>
      <c r="IT811" s="74"/>
      <c r="IU811" s="74"/>
    </row>
    <row r="812" spans="1:6" ht="15.75">
      <c r="A812" s="26"/>
      <c r="B812" s="27"/>
      <c r="C812" s="37"/>
      <c r="D812" s="26"/>
      <c r="E812" s="26"/>
      <c r="F812" s="30"/>
    </row>
    <row r="813" spans="1:7" ht="15.75">
      <c r="A813" s="33" t="s">
        <v>330</v>
      </c>
      <c r="B813" s="27">
        <v>5202</v>
      </c>
      <c r="C813" s="42" t="s">
        <v>453</v>
      </c>
      <c r="D813" s="26" t="s">
        <v>454</v>
      </c>
      <c r="E813" s="26" t="s">
        <v>455</v>
      </c>
      <c r="F813" s="30">
        <v>0.68</v>
      </c>
      <c r="G813" s="80"/>
    </row>
    <row r="814" spans="1:7" ht="15.75">
      <c r="A814" s="26"/>
      <c r="B814" s="27"/>
      <c r="C814" s="38" t="s">
        <v>1030</v>
      </c>
      <c r="D814" s="26"/>
      <c r="E814" s="26"/>
      <c r="F814" s="30"/>
      <c r="G814" s="80"/>
    </row>
    <row r="815" spans="1:7" ht="15.75">
      <c r="A815" s="26"/>
      <c r="B815" s="27"/>
      <c r="C815" s="37"/>
      <c r="D815" s="26"/>
      <c r="E815" s="26"/>
      <c r="F815" s="30"/>
      <c r="G815" s="80"/>
    </row>
    <row r="816" spans="1:7" ht="15.75">
      <c r="A816" s="26"/>
      <c r="B816" s="27">
        <v>5206</v>
      </c>
      <c r="C816" s="42" t="s">
        <v>456</v>
      </c>
      <c r="D816" s="26" t="s">
        <v>457</v>
      </c>
      <c r="E816" s="26" t="s">
        <v>444</v>
      </c>
      <c r="F816" s="30">
        <v>1.72</v>
      </c>
      <c r="G816" s="80"/>
    </row>
    <row r="817" spans="1:7" ht="15.75">
      <c r="A817" s="26"/>
      <c r="B817" s="27"/>
      <c r="C817" s="38" t="s">
        <v>1030</v>
      </c>
      <c r="D817" s="26"/>
      <c r="E817" s="26"/>
      <c r="F817" s="30"/>
      <c r="G817" s="80"/>
    </row>
    <row r="818" spans="1:7" ht="15.75">
      <c r="A818" s="26"/>
      <c r="B818" s="27"/>
      <c r="C818" s="37"/>
      <c r="D818" s="26"/>
      <c r="E818" s="26"/>
      <c r="F818" s="30"/>
      <c r="G818" s="80"/>
    </row>
    <row r="819" spans="1:7" ht="15.75">
      <c r="A819" s="26"/>
      <c r="B819" s="27">
        <v>9998</v>
      </c>
      <c r="C819" s="42" t="s">
        <v>458</v>
      </c>
      <c r="D819" s="26" t="s">
        <v>459</v>
      </c>
      <c r="E819" s="26" t="s">
        <v>447</v>
      </c>
      <c r="F819" s="30">
        <v>1.507</v>
      </c>
      <c r="G819" s="80"/>
    </row>
    <row r="820" spans="1:7" ht="15.75">
      <c r="A820" s="26"/>
      <c r="B820" s="27"/>
      <c r="C820" s="38" t="s">
        <v>1028</v>
      </c>
      <c r="D820" s="26"/>
      <c r="E820" s="26"/>
      <c r="F820" s="30"/>
      <c r="G820" s="80"/>
    </row>
    <row r="821" spans="1:6" ht="15.75">
      <c r="A821" s="26"/>
      <c r="B821" s="33"/>
      <c r="C821" s="26"/>
      <c r="D821" s="26"/>
      <c r="E821" s="26"/>
      <c r="F821" s="26"/>
    </row>
    <row r="822" spans="1:6" ht="15.75">
      <c r="A822" s="26"/>
      <c r="B822" s="33"/>
      <c r="C822" s="26"/>
      <c r="D822" s="26"/>
      <c r="E822" s="26"/>
      <c r="F822" s="26"/>
    </row>
    <row r="823" spans="1:7" ht="15.75">
      <c r="A823" s="26"/>
      <c r="B823" s="27">
        <v>5222</v>
      </c>
      <c r="C823" s="42" t="s">
        <v>460</v>
      </c>
      <c r="D823" s="26" t="s">
        <v>450</v>
      </c>
      <c r="E823" s="26" t="s">
        <v>447</v>
      </c>
      <c r="F823" s="30">
        <v>4.04</v>
      </c>
      <c r="G823" s="80"/>
    </row>
    <row r="824" spans="1:7" ht="15.75">
      <c r="A824" s="26"/>
      <c r="B824" s="27"/>
      <c r="C824" s="38" t="s">
        <v>123</v>
      </c>
      <c r="D824" s="26"/>
      <c r="E824" s="26"/>
      <c r="F824" s="30"/>
      <c r="G824" s="80"/>
    </row>
    <row r="825" spans="1:7" ht="15.75">
      <c r="A825" s="26"/>
      <c r="B825" s="27"/>
      <c r="C825" s="38"/>
      <c r="D825" s="26"/>
      <c r="E825" s="26"/>
      <c r="F825" s="30"/>
      <c r="G825" s="80"/>
    </row>
    <row r="826" spans="1:7" ht="15.75">
      <c r="A826" s="26"/>
      <c r="B826" s="27">
        <v>5226</v>
      </c>
      <c r="C826" s="38" t="s">
        <v>457</v>
      </c>
      <c r="D826" s="26" t="s">
        <v>461</v>
      </c>
      <c r="E826" s="26" t="s">
        <v>462</v>
      </c>
      <c r="F826" s="30">
        <v>0.26</v>
      </c>
      <c r="G826" s="80"/>
    </row>
    <row r="827" spans="1:7" ht="15.75">
      <c r="A827" s="26"/>
      <c r="B827" s="27"/>
      <c r="C827" s="38" t="s">
        <v>1035</v>
      </c>
      <c r="D827" s="26"/>
      <c r="E827" s="26"/>
      <c r="F827" s="30"/>
      <c r="G827" s="80"/>
    </row>
    <row r="828" spans="1:255" ht="15.75">
      <c r="A828" s="50"/>
      <c r="B828" s="72"/>
      <c r="C828" s="76"/>
      <c r="D828" s="50"/>
      <c r="E828" s="35" t="s">
        <v>124</v>
      </c>
      <c r="F828" s="36">
        <f>SUM(F813:F826)</f>
        <v>8.207</v>
      </c>
      <c r="G828" s="81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74"/>
      <c r="AO828" s="74"/>
      <c r="AP828" s="74"/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  <c r="DQ828" s="74"/>
      <c r="DR828" s="74"/>
      <c r="DS828" s="74"/>
      <c r="DT828" s="74"/>
      <c r="DU828" s="74"/>
      <c r="DV828" s="74"/>
      <c r="DW828" s="74"/>
      <c r="DX828" s="74"/>
      <c r="DY828" s="74"/>
      <c r="DZ828" s="74"/>
      <c r="EA828" s="74"/>
      <c r="EB828" s="74"/>
      <c r="EC828" s="74"/>
      <c r="ED828" s="74"/>
      <c r="EE828" s="74"/>
      <c r="EF828" s="74"/>
      <c r="EG828" s="74"/>
      <c r="EH828" s="74"/>
      <c r="EI828" s="74"/>
      <c r="EJ828" s="74"/>
      <c r="EK828" s="74"/>
      <c r="EL828" s="74"/>
      <c r="EM828" s="74"/>
      <c r="EN828" s="74"/>
      <c r="EO828" s="74"/>
      <c r="EP828" s="74"/>
      <c r="EQ828" s="74"/>
      <c r="ER828" s="74"/>
      <c r="ES828" s="74"/>
      <c r="ET828" s="74"/>
      <c r="EU828" s="74"/>
      <c r="EV828" s="74"/>
      <c r="EW828" s="74"/>
      <c r="EX828" s="74"/>
      <c r="EY828" s="74"/>
      <c r="EZ828" s="74"/>
      <c r="FA828" s="74"/>
      <c r="FB828" s="74"/>
      <c r="FC828" s="74"/>
      <c r="FD828" s="74"/>
      <c r="FE828" s="74"/>
      <c r="FF828" s="74"/>
      <c r="FG828" s="74"/>
      <c r="FH828" s="74"/>
      <c r="FI828" s="74"/>
      <c r="FJ828" s="74"/>
      <c r="FK828" s="74"/>
      <c r="FL828" s="74"/>
      <c r="FM828" s="74"/>
      <c r="FN828" s="74"/>
      <c r="FO828" s="74"/>
      <c r="FP828" s="74"/>
      <c r="FQ828" s="74"/>
      <c r="FR828" s="74"/>
      <c r="FS828" s="74"/>
      <c r="FT828" s="74"/>
      <c r="FU828" s="74"/>
      <c r="FV828" s="74"/>
      <c r="FW828" s="74"/>
      <c r="FX828" s="74"/>
      <c r="FY828" s="74"/>
      <c r="FZ828" s="74"/>
      <c r="GA828" s="74"/>
      <c r="GB828" s="74"/>
      <c r="GC828" s="74"/>
      <c r="GD828" s="74"/>
      <c r="GE828" s="74"/>
      <c r="GF828" s="74"/>
      <c r="GG828" s="74"/>
      <c r="GH828" s="74"/>
      <c r="GI828" s="74"/>
      <c r="GJ828" s="74"/>
      <c r="GK828" s="74"/>
      <c r="GL828" s="74"/>
      <c r="GM828" s="74"/>
      <c r="GN828" s="74"/>
      <c r="GO828" s="74"/>
      <c r="GP828" s="74"/>
      <c r="GQ828" s="74"/>
      <c r="GR828" s="74"/>
      <c r="GS828" s="74"/>
      <c r="GT828" s="74"/>
      <c r="GU828" s="74"/>
      <c r="GV828" s="74"/>
      <c r="GW828" s="74"/>
      <c r="GX828" s="74"/>
      <c r="GY828" s="74"/>
      <c r="GZ828" s="74"/>
      <c r="HA828" s="74"/>
      <c r="HB828" s="74"/>
      <c r="HC828" s="74"/>
      <c r="HD828" s="74"/>
      <c r="HE828" s="74"/>
      <c r="HF828" s="74"/>
      <c r="HG828" s="74"/>
      <c r="HH828" s="74"/>
      <c r="HI828" s="74"/>
      <c r="HJ828" s="74"/>
      <c r="HK828" s="74"/>
      <c r="HL828" s="74"/>
      <c r="HM828" s="74"/>
      <c r="HN828" s="74"/>
      <c r="HO828" s="74"/>
      <c r="HP828" s="74"/>
      <c r="HQ828" s="74"/>
      <c r="HR828" s="74"/>
      <c r="HS828" s="74"/>
      <c r="HT828" s="74"/>
      <c r="HU828" s="74"/>
      <c r="HV828" s="74"/>
      <c r="HW828" s="74"/>
      <c r="HX828" s="74"/>
      <c r="HY828" s="74"/>
      <c r="HZ828" s="74"/>
      <c r="IA828" s="74"/>
      <c r="IB828" s="74"/>
      <c r="IC828" s="74"/>
      <c r="ID828" s="74"/>
      <c r="IE828" s="74"/>
      <c r="IF828" s="74"/>
      <c r="IG828" s="74"/>
      <c r="IH828" s="74"/>
      <c r="II828" s="74"/>
      <c r="IJ828" s="74"/>
      <c r="IK828" s="74"/>
      <c r="IL828" s="74"/>
      <c r="IM828" s="74"/>
      <c r="IN828" s="74"/>
      <c r="IO828" s="74"/>
      <c r="IP828" s="74"/>
      <c r="IQ828" s="74"/>
      <c r="IR828" s="74"/>
      <c r="IS828" s="74"/>
      <c r="IT828" s="74"/>
      <c r="IU828" s="74"/>
    </row>
    <row r="829" spans="1:7" ht="15.75">
      <c r="A829" s="26"/>
      <c r="B829" s="27"/>
      <c r="C829" s="37"/>
      <c r="D829" s="26"/>
      <c r="E829" s="26"/>
      <c r="F829" s="30"/>
      <c r="G829" s="80"/>
    </row>
    <row r="830" spans="1:7" ht="15.75">
      <c r="A830" s="33" t="s">
        <v>236</v>
      </c>
      <c r="B830" s="27">
        <v>5207</v>
      </c>
      <c r="C830" s="42" t="s">
        <v>463</v>
      </c>
      <c r="D830" s="26" t="s">
        <v>449</v>
      </c>
      <c r="E830" s="26" t="s">
        <v>460</v>
      </c>
      <c r="F830" s="30">
        <v>0.81</v>
      </c>
      <c r="G830" s="80"/>
    </row>
    <row r="831" spans="1:7" s="5" customFormat="1" ht="15.75">
      <c r="A831" s="26"/>
      <c r="B831" s="27"/>
      <c r="C831" s="38" t="s">
        <v>123</v>
      </c>
      <c r="D831" s="26"/>
      <c r="E831" s="26"/>
      <c r="F831" s="30"/>
      <c r="G831" s="62"/>
    </row>
    <row r="832" spans="1:6" s="5" customFormat="1" ht="15.75">
      <c r="A832" s="26"/>
      <c r="B832" s="27"/>
      <c r="C832" s="37"/>
      <c r="D832" s="26"/>
      <c r="E832" s="26"/>
      <c r="F832" s="30"/>
    </row>
    <row r="833" spans="1:6" ht="15.75">
      <c r="A833" s="26"/>
      <c r="B833" s="27">
        <v>5208</v>
      </c>
      <c r="C833" s="42" t="s">
        <v>459</v>
      </c>
      <c r="D833" s="26" t="s">
        <v>450</v>
      </c>
      <c r="E833" s="26" t="s">
        <v>447</v>
      </c>
      <c r="F833" s="30">
        <v>4.11</v>
      </c>
    </row>
    <row r="834" spans="1:6" ht="15.75">
      <c r="A834" s="26"/>
      <c r="B834" s="27"/>
      <c r="C834" s="38" t="s">
        <v>1029</v>
      </c>
      <c r="D834" s="26"/>
      <c r="E834" s="26"/>
      <c r="F834" s="30"/>
    </row>
    <row r="835" spans="1:6" ht="15.75">
      <c r="A835" s="26"/>
      <c r="B835" s="27"/>
      <c r="C835" s="37"/>
      <c r="D835" s="26"/>
      <c r="E835" s="26"/>
      <c r="F835" s="30"/>
    </row>
    <row r="836" spans="1:7" ht="15.75">
      <c r="A836" s="26"/>
      <c r="B836" s="27">
        <v>5209</v>
      </c>
      <c r="C836" s="42" t="s">
        <v>464</v>
      </c>
      <c r="D836" s="26" t="s">
        <v>450</v>
      </c>
      <c r="E836" s="26" t="s">
        <v>465</v>
      </c>
      <c r="F836" s="30">
        <v>0.79</v>
      </c>
      <c r="G836" s="80"/>
    </row>
    <row r="837" spans="1:7" ht="15.75">
      <c r="A837" s="26"/>
      <c r="B837" s="27"/>
      <c r="C837" s="38" t="s">
        <v>1024</v>
      </c>
      <c r="D837" s="26"/>
      <c r="E837" s="26"/>
      <c r="F837" s="30"/>
      <c r="G837" s="80"/>
    </row>
    <row r="838" spans="1:7" ht="15.75">
      <c r="A838" s="26"/>
      <c r="B838" s="27"/>
      <c r="C838" s="37"/>
      <c r="D838" s="26"/>
      <c r="E838" s="26"/>
      <c r="F838" s="30"/>
      <c r="G838" s="80"/>
    </row>
    <row r="839" spans="1:7" ht="15.75">
      <c r="A839" s="26"/>
      <c r="B839" s="27">
        <v>5211</v>
      </c>
      <c r="C839" s="42" t="s">
        <v>466</v>
      </c>
      <c r="D839" s="26" t="s">
        <v>467</v>
      </c>
      <c r="E839" s="26" t="s">
        <v>468</v>
      </c>
      <c r="F839" s="30">
        <v>0.77</v>
      </c>
      <c r="G839" s="80"/>
    </row>
    <row r="840" spans="1:7" ht="15.75">
      <c r="A840" s="26"/>
      <c r="B840" s="27"/>
      <c r="C840" s="38" t="s">
        <v>123</v>
      </c>
      <c r="D840" s="26"/>
      <c r="E840" s="26"/>
      <c r="F840" s="30"/>
      <c r="G840" s="80"/>
    </row>
    <row r="841" spans="1:7" ht="15.75">
      <c r="A841" s="26"/>
      <c r="B841" s="27"/>
      <c r="C841" s="37"/>
      <c r="D841" s="26"/>
      <c r="E841" s="26"/>
      <c r="F841" s="30"/>
      <c r="G841" s="80"/>
    </row>
    <row r="842" spans="1:7" ht="15.75">
      <c r="A842" s="26"/>
      <c r="B842" s="27">
        <v>5214</v>
      </c>
      <c r="C842" s="42" t="s">
        <v>467</v>
      </c>
      <c r="D842" s="26" t="s">
        <v>469</v>
      </c>
      <c r="E842" s="26" t="s">
        <v>458</v>
      </c>
      <c r="F842" s="30">
        <v>0.05</v>
      </c>
      <c r="G842" s="80"/>
    </row>
    <row r="843" spans="1:7" ht="15.75">
      <c r="A843" s="26"/>
      <c r="B843" s="27"/>
      <c r="C843" s="38" t="s">
        <v>1016</v>
      </c>
      <c r="D843" s="26"/>
      <c r="E843" s="26"/>
      <c r="F843" s="30"/>
      <c r="G843" s="80"/>
    </row>
    <row r="844" spans="1:6" ht="15.75">
      <c r="A844" s="26"/>
      <c r="B844" s="27"/>
      <c r="C844" s="37"/>
      <c r="D844" s="26"/>
      <c r="E844" s="26"/>
      <c r="F844" s="30"/>
    </row>
    <row r="845" spans="1:6" ht="15.75">
      <c r="A845" s="26"/>
      <c r="B845" s="27">
        <v>5216</v>
      </c>
      <c r="C845" s="42" t="s">
        <v>470</v>
      </c>
      <c r="D845" s="26" t="s">
        <v>471</v>
      </c>
      <c r="E845" s="26" t="s">
        <v>379</v>
      </c>
      <c r="F845" s="30">
        <v>1.12</v>
      </c>
    </row>
    <row r="846" spans="1:6" ht="15.75">
      <c r="A846" s="26"/>
      <c r="B846" s="27"/>
      <c r="C846" s="38" t="s">
        <v>1010</v>
      </c>
      <c r="D846" s="26"/>
      <c r="E846" s="26"/>
      <c r="F846" s="30"/>
    </row>
    <row r="847" spans="1:6" ht="15.75">
      <c r="A847" s="26"/>
      <c r="B847" s="27"/>
      <c r="C847" s="37"/>
      <c r="D847" s="26"/>
      <c r="E847" s="26"/>
      <c r="F847" s="30"/>
    </row>
    <row r="848" spans="1:6" ht="15.75">
      <c r="A848" s="26"/>
      <c r="B848" s="27">
        <v>5220</v>
      </c>
      <c r="C848" s="42" t="s">
        <v>468</v>
      </c>
      <c r="D848" s="26" t="s">
        <v>472</v>
      </c>
      <c r="E848" s="26" t="s">
        <v>448</v>
      </c>
      <c r="F848" s="30">
        <v>0.23</v>
      </c>
    </row>
    <row r="849" spans="1:6" ht="15.75">
      <c r="A849" s="26"/>
      <c r="B849" s="27"/>
      <c r="C849" s="38" t="s">
        <v>123</v>
      </c>
      <c r="D849" s="26"/>
      <c r="E849" s="26"/>
      <c r="F849" s="30"/>
    </row>
    <row r="850" spans="1:7" ht="15.75">
      <c r="A850" s="26"/>
      <c r="B850" s="27"/>
      <c r="C850" s="37"/>
      <c r="D850" s="26"/>
      <c r="E850" s="26"/>
      <c r="F850" s="30"/>
      <c r="G850" s="80"/>
    </row>
    <row r="851" spans="1:7" ht="15.75">
      <c r="A851" s="26"/>
      <c r="B851" s="27">
        <v>5224</v>
      </c>
      <c r="C851" s="42" t="s">
        <v>473</v>
      </c>
      <c r="D851" s="26" t="s">
        <v>449</v>
      </c>
      <c r="E851" s="26" t="s">
        <v>459</v>
      </c>
      <c r="F851" s="30">
        <v>1.64</v>
      </c>
      <c r="G851" s="80"/>
    </row>
    <row r="852" spans="1:7" ht="15.75">
      <c r="A852" s="26"/>
      <c r="B852" s="27"/>
      <c r="C852" s="38" t="s">
        <v>1040</v>
      </c>
      <c r="D852" s="26"/>
      <c r="E852" s="26"/>
      <c r="F852" s="30"/>
      <c r="G852" s="80"/>
    </row>
    <row r="853" spans="1:7" ht="15.75">
      <c r="A853" s="26"/>
      <c r="B853" s="27"/>
      <c r="C853" s="37"/>
      <c r="D853" s="26"/>
      <c r="E853" s="26"/>
      <c r="F853" s="30"/>
      <c r="G853" s="80"/>
    </row>
    <row r="854" spans="1:7" ht="15.75">
      <c r="A854" s="26"/>
      <c r="B854" s="27">
        <v>5226</v>
      </c>
      <c r="C854" s="42" t="s">
        <v>457</v>
      </c>
      <c r="D854" s="26" t="s">
        <v>447</v>
      </c>
      <c r="E854" s="26" t="s">
        <v>474</v>
      </c>
      <c r="F854" s="30">
        <v>0.59</v>
      </c>
      <c r="G854" s="80"/>
    </row>
    <row r="855" spans="1:7" ht="15.75">
      <c r="A855" s="26"/>
      <c r="B855" s="27"/>
      <c r="C855" s="38" t="s">
        <v>1022</v>
      </c>
      <c r="D855" s="26"/>
      <c r="E855" s="26"/>
      <c r="F855" s="30"/>
      <c r="G855" s="80"/>
    </row>
    <row r="856" spans="1:7" ht="15.75">
      <c r="A856" s="26"/>
      <c r="B856" s="27"/>
      <c r="C856" s="38"/>
      <c r="D856" s="26"/>
      <c r="E856" s="26"/>
      <c r="F856" s="30"/>
      <c r="G856" s="80"/>
    </row>
    <row r="857" spans="1:7" ht="15.75">
      <c r="A857" s="26"/>
      <c r="B857" s="27"/>
      <c r="C857" s="38"/>
      <c r="D857" s="26"/>
      <c r="E857" s="26"/>
      <c r="F857" s="30"/>
      <c r="G857" s="80"/>
    </row>
    <row r="858" spans="1:7" ht="15.75">
      <c r="A858" s="26"/>
      <c r="B858" s="27"/>
      <c r="C858" s="38"/>
      <c r="D858" s="26"/>
      <c r="E858" s="26"/>
      <c r="F858" s="30"/>
      <c r="G858" s="80"/>
    </row>
    <row r="859" spans="1:7" ht="15.75">
      <c r="A859" s="26"/>
      <c r="B859" s="27"/>
      <c r="C859" s="38"/>
      <c r="D859" s="26"/>
      <c r="E859" s="26"/>
      <c r="F859" s="30"/>
      <c r="G859" s="80"/>
    </row>
    <row r="860" spans="1:6" ht="15.75">
      <c r="A860" s="50" t="s">
        <v>1119</v>
      </c>
      <c r="B860" s="72"/>
      <c r="C860" s="38" t="s">
        <v>475</v>
      </c>
      <c r="D860" s="82"/>
      <c r="E860" s="37" t="s">
        <v>476</v>
      </c>
      <c r="F860" s="30"/>
    </row>
    <row r="861" spans="1:6" ht="15.75">
      <c r="A861" s="26" t="s">
        <v>477</v>
      </c>
      <c r="B861" s="27"/>
      <c r="C861" s="38" t="s">
        <v>117</v>
      </c>
      <c r="D861" s="33" t="s">
        <v>478</v>
      </c>
      <c r="E861" s="33" t="s">
        <v>479</v>
      </c>
      <c r="F861" s="30">
        <v>0.58</v>
      </c>
    </row>
    <row r="862" spans="1:6" ht="15.75">
      <c r="A862" s="26"/>
      <c r="B862" s="27"/>
      <c r="C862" s="38"/>
      <c r="D862" s="26"/>
      <c r="E862" s="26"/>
      <c r="F862" s="30"/>
    </row>
    <row r="863" spans="1:255" ht="15.75">
      <c r="A863" s="50"/>
      <c r="B863" s="72"/>
      <c r="C863" s="73"/>
      <c r="D863" s="50"/>
      <c r="E863" s="35" t="s">
        <v>480</v>
      </c>
      <c r="F863" s="36">
        <f>SUM(F830:F861)</f>
        <v>10.690000000000001</v>
      </c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  <c r="AL863" s="74"/>
      <c r="AM863" s="74"/>
      <c r="AN863" s="74"/>
      <c r="AO863" s="74"/>
      <c r="AP863" s="74"/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  <c r="DQ863" s="74"/>
      <c r="DR863" s="74"/>
      <c r="DS863" s="74"/>
      <c r="DT863" s="74"/>
      <c r="DU863" s="74"/>
      <c r="DV863" s="74"/>
      <c r="DW863" s="74"/>
      <c r="DX863" s="74"/>
      <c r="DY863" s="74"/>
      <c r="DZ863" s="74"/>
      <c r="EA863" s="74"/>
      <c r="EB863" s="74"/>
      <c r="EC863" s="74"/>
      <c r="ED863" s="74"/>
      <c r="EE863" s="74"/>
      <c r="EF863" s="74"/>
      <c r="EG863" s="74"/>
      <c r="EH863" s="74"/>
      <c r="EI863" s="74"/>
      <c r="EJ863" s="74"/>
      <c r="EK863" s="74"/>
      <c r="EL863" s="74"/>
      <c r="EM863" s="74"/>
      <c r="EN863" s="74"/>
      <c r="EO863" s="74"/>
      <c r="EP863" s="74"/>
      <c r="EQ863" s="74"/>
      <c r="ER863" s="74"/>
      <c r="ES863" s="74"/>
      <c r="ET863" s="74"/>
      <c r="EU863" s="74"/>
      <c r="EV863" s="74"/>
      <c r="EW863" s="74"/>
      <c r="EX863" s="74"/>
      <c r="EY863" s="74"/>
      <c r="EZ863" s="74"/>
      <c r="FA863" s="74"/>
      <c r="FB863" s="74"/>
      <c r="FC863" s="74"/>
      <c r="FD863" s="74"/>
      <c r="FE863" s="74"/>
      <c r="FF863" s="74"/>
      <c r="FG863" s="74"/>
      <c r="FH863" s="74"/>
      <c r="FI863" s="74"/>
      <c r="FJ863" s="74"/>
      <c r="FK863" s="74"/>
      <c r="FL863" s="74"/>
      <c r="FM863" s="74"/>
      <c r="FN863" s="74"/>
      <c r="FO863" s="74"/>
      <c r="FP863" s="74"/>
      <c r="FQ863" s="74"/>
      <c r="FR863" s="74"/>
      <c r="FS863" s="74"/>
      <c r="FT863" s="74"/>
      <c r="FU863" s="74"/>
      <c r="FV863" s="74"/>
      <c r="FW863" s="74"/>
      <c r="FX863" s="74"/>
      <c r="FY863" s="74"/>
      <c r="FZ863" s="74"/>
      <c r="GA863" s="74"/>
      <c r="GB863" s="74"/>
      <c r="GC863" s="74"/>
      <c r="GD863" s="74"/>
      <c r="GE863" s="74"/>
      <c r="GF863" s="74"/>
      <c r="GG863" s="74"/>
      <c r="GH863" s="74"/>
      <c r="GI863" s="74"/>
      <c r="GJ863" s="74"/>
      <c r="GK863" s="74"/>
      <c r="GL863" s="74"/>
      <c r="GM863" s="74"/>
      <c r="GN863" s="74"/>
      <c r="GO863" s="74"/>
      <c r="GP863" s="74"/>
      <c r="GQ863" s="74"/>
      <c r="GR863" s="74"/>
      <c r="GS863" s="74"/>
      <c r="GT863" s="74"/>
      <c r="GU863" s="74"/>
      <c r="GV863" s="74"/>
      <c r="GW863" s="74"/>
      <c r="GX863" s="74"/>
      <c r="GY863" s="74"/>
      <c r="GZ863" s="74"/>
      <c r="HA863" s="74"/>
      <c r="HB863" s="74"/>
      <c r="HC863" s="74"/>
      <c r="HD863" s="74"/>
      <c r="HE863" s="74"/>
      <c r="HF863" s="74"/>
      <c r="HG863" s="74"/>
      <c r="HH863" s="74"/>
      <c r="HI863" s="74"/>
      <c r="HJ863" s="74"/>
      <c r="HK863" s="74"/>
      <c r="HL863" s="74"/>
      <c r="HM863" s="74"/>
      <c r="HN863" s="74"/>
      <c r="HO863" s="74"/>
      <c r="HP863" s="74"/>
      <c r="HQ863" s="74"/>
      <c r="HR863" s="74"/>
      <c r="HS863" s="74"/>
      <c r="HT863" s="74"/>
      <c r="HU863" s="74"/>
      <c r="HV863" s="74"/>
      <c r="HW863" s="74"/>
      <c r="HX863" s="74"/>
      <c r="HY863" s="74"/>
      <c r="HZ863" s="74"/>
      <c r="IA863" s="74"/>
      <c r="IB863" s="74"/>
      <c r="IC863" s="74"/>
      <c r="ID863" s="74"/>
      <c r="IE863" s="74"/>
      <c r="IF863" s="74"/>
      <c r="IG863" s="74"/>
      <c r="IH863" s="74"/>
      <c r="II863" s="74"/>
      <c r="IJ863" s="74"/>
      <c r="IK863" s="74"/>
      <c r="IL863" s="74"/>
      <c r="IM863" s="74"/>
      <c r="IN863" s="74"/>
      <c r="IO863" s="74"/>
      <c r="IP863" s="74"/>
      <c r="IQ863" s="74"/>
      <c r="IR863" s="74"/>
      <c r="IS863" s="74"/>
      <c r="IT863" s="74"/>
      <c r="IU863" s="74"/>
    </row>
    <row r="864" spans="1:255" ht="15.75">
      <c r="A864" s="50"/>
      <c r="B864" s="72"/>
      <c r="C864" s="73"/>
      <c r="D864" s="50"/>
      <c r="E864" s="83" t="s">
        <v>481</v>
      </c>
      <c r="F864" s="36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  <c r="AL864" s="74"/>
      <c r="AM864" s="74"/>
      <c r="AN864" s="74"/>
      <c r="AO864" s="74"/>
      <c r="AP864" s="74"/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  <c r="DQ864" s="74"/>
      <c r="DR864" s="74"/>
      <c r="DS864" s="74"/>
      <c r="DT864" s="74"/>
      <c r="DU864" s="74"/>
      <c r="DV864" s="74"/>
      <c r="DW864" s="74"/>
      <c r="DX864" s="74"/>
      <c r="DY864" s="74"/>
      <c r="DZ864" s="74"/>
      <c r="EA864" s="74"/>
      <c r="EB864" s="74"/>
      <c r="EC864" s="74"/>
      <c r="ED864" s="74"/>
      <c r="EE864" s="74"/>
      <c r="EF864" s="74"/>
      <c r="EG864" s="74"/>
      <c r="EH864" s="74"/>
      <c r="EI864" s="74"/>
      <c r="EJ864" s="74"/>
      <c r="EK864" s="74"/>
      <c r="EL864" s="74"/>
      <c r="EM864" s="74"/>
      <c r="EN864" s="74"/>
      <c r="EO864" s="74"/>
      <c r="EP864" s="74"/>
      <c r="EQ864" s="74"/>
      <c r="ER864" s="74"/>
      <c r="ES864" s="74"/>
      <c r="ET864" s="74"/>
      <c r="EU864" s="74"/>
      <c r="EV864" s="74"/>
      <c r="EW864" s="74"/>
      <c r="EX864" s="74"/>
      <c r="EY864" s="74"/>
      <c r="EZ864" s="74"/>
      <c r="FA864" s="74"/>
      <c r="FB864" s="74"/>
      <c r="FC864" s="74"/>
      <c r="FD864" s="74"/>
      <c r="FE864" s="74"/>
      <c r="FF864" s="74"/>
      <c r="FG864" s="74"/>
      <c r="FH864" s="74"/>
      <c r="FI864" s="74"/>
      <c r="FJ864" s="74"/>
      <c r="FK864" s="74"/>
      <c r="FL864" s="74"/>
      <c r="FM864" s="74"/>
      <c r="FN864" s="74"/>
      <c r="FO864" s="74"/>
      <c r="FP864" s="74"/>
      <c r="FQ864" s="74"/>
      <c r="FR864" s="74"/>
      <c r="FS864" s="74"/>
      <c r="FT864" s="74"/>
      <c r="FU864" s="74"/>
      <c r="FV864" s="74"/>
      <c r="FW864" s="74"/>
      <c r="FX864" s="74"/>
      <c r="FY864" s="74"/>
      <c r="FZ864" s="74"/>
      <c r="GA864" s="74"/>
      <c r="GB864" s="74"/>
      <c r="GC864" s="74"/>
      <c r="GD864" s="74"/>
      <c r="GE864" s="74"/>
      <c r="GF864" s="74"/>
      <c r="GG864" s="74"/>
      <c r="GH864" s="74"/>
      <c r="GI864" s="74"/>
      <c r="GJ864" s="74"/>
      <c r="GK864" s="74"/>
      <c r="GL864" s="74"/>
      <c r="GM864" s="74"/>
      <c r="GN864" s="74"/>
      <c r="GO864" s="74"/>
      <c r="GP864" s="74"/>
      <c r="GQ864" s="74"/>
      <c r="GR864" s="74"/>
      <c r="GS864" s="74"/>
      <c r="GT864" s="74"/>
      <c r="GU864" s="74"/>
      <c r="GV864" s="74"/>
      <c r="GW864" s="74"/>
      <c r="GX864" s="74"/>
      <c r="GY864" s="74"/>
      <c r="GZ864" s="74"/>
      <c r="HA864" s="74"/>
      <c r="HB864" s="74"/>
      <c r="HC864" s="74"/>
      <c r="HD864" s="74"/>
      <c r="HE864" s="74"/>
      <c r="HF864" s="74"/>
      <c r="HG864" s="74"/>
      <c r="HH864" s="74"/>
      <c r="HI864" s="74"/>
      <c r="HJ864" s="74"/>
      <c r="HK864" s="74"/>
      <c r="HL864" s="74"/>
      <c r="HM864" s="74"/>
      <c r="HN864" s="74"/>
      <c r="HO864" s="74"/>
      <c r="HP864" s="74"/>
      <c r="HQ864" s="74"/>
      <c r="HR864" s="74"/>
      <c r="HS864" s="74"/>
      <c r="HT864" s="74"/>
      <c r="HU864" s="74"/>
      <c r="HV864" s="74"/>
      <c r="HW864" s="74"/>
      <c r="HX864" s="74"/>
      <c r="HY864" s="74"/>
      <c r="HZ864" s="74"/>
      <c r="IA864" s="74"/>
      <c r="IB864" s="74"/>
      <c r="IC864" s="74"/>
      <c r="ID864" s="74"/>
      <c r="IE864" s="74"/>
      <c r="IF864" s="74"/>
      <c r="IG864" s="74"/>
      <c r="IH864" s="74"/>
      <c r="II864" s="74"/>
      <c r="IJ864" s="74"/>
      <c r="IK864" s="74"/>
      <c r="IL864" s="74"/>
      <c r="IM864" s="74"/>
      <c r="IN864" s="74"/>
      <c r="IO864" s="74"/>
      <c r="IP864" s="74"/>
      <c r="IQ864" s="74"/>
      <c r="IR864" s="74"/>
      <c r="IS864" s="74"/>
      <c r="IT864" s="74"/>
      <c r="IU864" s="74"/>
    </row>
    <row r="865" spans="1:6" ht="15.75">
      <c r="A865" s="26"/>
      <c r="B865" s="27"/>
      <c r="C865" s="38"/>
      <c r="D865" s="26"/>
      <c r="E865" s="50"/>
      <c r="F865" s="30"/>
    </row>
    <row r="866" spans="1:7" ht="15.75">
      <c r="A866" s="26"/>
      <c r="B866" s="27"/>
      <c r="C866" s="37"/>
      <c r="D866" s="29" t="s">
        <v>19</v>
      </c>
      <c r="E866" s="26"/>
      <c r="F866" s="30"/>
      <c r="G866" s="80"/>
    </row>
    <row r="867" spans="1:7" ht="15.75">
      <c r="A867" s="26"/>
      <c r="B867" s="27"/>
      <c r="C867" s="37"/>
      <c r="D867" s="31" t="s">
        <v>20</v>
      </c>
      <c r="E867" s="26"/>
      <c r="F867" s="30"/>
      <c r="G867" s="80"/>
    </row>
    <row r="868" spans="1:7" ht="15.75">
      <c r="A868" s="26"/>
      <c r="B868" s="27"/>
      <c r="C868" s="37"/>
      <c r="D868" s="26"/>
      <c r="E868" s="26"/>
      <c r="F868" s="30"/>
      <c r="G868" s="80"/>
    </row>
    <row r="869" spans="1:6" ht="15.75">
      <c r="A869" s="33" t="s">
        <v>482</v>
      </c>
      <c r="B869" s="27"/>
      <c r="C869" s="42" t="s">
        <v>483</v>
      </c>
      <c r="D869" s="26" t="s">
        <v>484</v>
      </c>
      <c r="E869" s="26" t="s">
        <v>485</v>
      </c>
      <c r="F869" s="30">
        <v>3.94</v>
      </c>
    </row>
    <row r="870" spans="1:6" ht="15.75">
      <c r="A870" s="33" t="s">
        <v>93</v>
      </c>
      <c r="B870" s="27"/>
      <c r="C870" s="37"/>
      <c r="D870" s="26"/>
      <c r="E870" s="26"/>
      <c r="F870" s="30"/>
    </row>
    <row r="871" spans="1:255" ht="15.75">
      <c r="A871" s="50"/>
      <c r="B871" s="72"/>
      <c r="C871" s="50"/>
      <c r="D871" s="50"/>
      <c r="E871" s="35" t="s">
        <v>97</v>
      </c>
      <c r="F871" s="36">
        <f>SUM(F869)</f>
        <v>3.94</v>
      </c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  <c r="AL871" s="74"/>
      <c r="AM871" s="74"/>
      <c r="AN871" s="74"/>
      <c r="AO871" s="74"/>
      <c r="AP871" s="74"/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  <c r="DQ871" s="74"/>
      <c r="DR871" s="74"/>
      <c r="DS871" s="74"/>
      <c r="DT871" s="74"/>
      <c r="DU871" s="74"/>
      <c r="DV871" s="74"/>
      <c r="DW871" s="74"/>
      <c r="DX871" s="74"/>
      <c r="DY871" s="74"/>
      <c r="DZ871" s="74"/>
      <c r="EA871" s="74"/>
      <c r="EB871" s="74"/>
      <c r="EC871" s="74"/>
      <c r="ED871" s="74"/>
      <c r="EE871" s="74"/>
      <c r="EF871" s="74"/>
      <c r="EG871" s="74"/>
      <c r="EH871" s="74"/>
      <c r="EI871" s="74"/>
      <c r="EJ871" s="74"/>
      <c r="EK871" s="74"/>
      <c r="EL871" s="74"/>
      <c r="EM871" s="74"/>
      <c r="EN871" s="74"/>
      <c r="EO871" s="74"/>
      <c r="EP871" s="74"/>
      <c r="EQ871" s="74"/>
      <c r="ER871" s="74"/>
      <c r="ES871" s="74"/>
      <c r="ET871" s="74"/>
      <c r="EU871" s="74"/>
      <c r="EV871" s="74"/>
      <c r="EW871" s="74"/>
      <c r="EX871" s="74"/>
      <c r="EY871" s="74"/>
      <c r="EZ871" s="74"/>
      <c r="FA871" s="74"/>
      <c r="FB871" s="74"/>
      <c r="FC871" s="74"/>
      <c r="FD871" s="74"/>
      <c r="FE871" s="74"/>
      <c r="FF871" s="74"/>
      <c r="FG871" s="74"/>
      <c r="FH871" s="74"/>
      <c r="FI871" s="74"/>
      <c r="FJ871" s="74"/>
      <c r="FK871" s="74"/>
      <c r="FL871" s="74"/>
      <c r="FM871" s="74"/>
      <c r="FN871" s="74"/>
      <c r="FO871" s="74"/>
      <c r="FP871" s="74"/>
      <c r="FQ871" s="74"/>
      <c r="FR871" s="74"/>
      <c r="FS871" s="74"/>
      <c r="FT871" s="74"/>
      <c r="FU871" s="74"/>
      <c r="FV871" s="74"/>
      <c r="FW871" s="74"/>
      <c r="FX871" s="74"/>
      <c r="FY871" s="74"/>
      <c r="FZ871" s="74"/>
      <c r="GA871" s="74"/>
      <c r="GB871" s="74"/>
      <c r="GC871" s="74"/>
      <c r="GD871" s="74"/>
      <c r="GE871" s="74"/>
      <c r="GF871" s="74"/>
      <c r="GG871" s="74"/>
      <c r="GH871" s="74"/>
      <c r="GI871" s="74"/>
      <c r="GJ871" s="74"/>
      <c r="GK871" s="74"/>
      <c r="GL871" s="74"/>
      <c r="GM871" s="74"/>
      <c r="GN871" s="74"/>
      <c r="GO871" s="74"/>
      <c r="GP871" s="74"/>
      <c r="GQ871" s="74"/>
      <c r="GR871" s="74"/>
      <c r="GS871" s="74"/>
      <c r="GT871" s="74"/>
      <c r="GU871" s="74"/>
      <c r="GV871" s="74"/>
      <c r="GW871" s="74"/>
      <c r="GX871" s="74"/>
      <c r="GY871" s="74"/>
      <c r="GZ871" s="74"/>
      <c r="HA871" s="74"/>
      <c r="HB871" s="74"/>
      <c r="HC871" s="74"/>
      <c r="HD871" s="74"/>
      <c r="HE871" s="74"/>
      <c r="HF871" s="74"/>
      <c r="HG871" s="74"/>
      <c r="HH871" s="74"/>
      <c r="HI871" s="74"/>
      <c r="HJ871" s="74"/>
      <c r="HK871" s="74"/>
      <c r="HL871" s="74"/>
      <c r="HM871" s="74"/>
      <c r="HN871" s="74"/>
      <c r="HO871" s="74"/>
      <c r="HP871" s="74"/>
      <c r="HQ871" s="74"/>
      <c r="HR871" s="74"/>
      <c r="HS871" s="74"/>
      <c r="HT871" s="74"/>
      <c r="HU871" s="74"/>
      <c r="HV871" s="74"/>
      <c r="HW871" s="74"/>
      <c r="HX871" s="74"/>
      <c r="HY871" s="74"/>
      <c r="HZ871" s="74"/>
      <c r="IA871" s="74"/>
      <c r="IB871" s="74"/>
      <c r="IC871" s="74"/>
      <c r="ID871" s="74"/>
      <c r="IE871" s="74"/>
      <c r="IF871" s="74"/>
      <c r="IG871" s="74"/>
      <c r="IH871" s="74"/>
      <c r="II871" s="74"/>
      <c r="IJ871" s="74"/>
      <c r="IK871" s="74"/>
      <c r="IL871" s="74"/>
      <c r="IM871" s="74"/>
      <c r="IN871" s="74"/>
      <c r="IO871" s="74"/>
      <c r="IP871" s="74"/>
      <c r="IQ871" s="74"/>
      <c r="IR871" s="74"/>
      <c r="IS871" s="74"/>
      <c r="IT871" s="74"/>
      <c r="IU871" s="74"/>
    </row>
    <row r="872" spans="1:6" ht="15.75">
      <c r="A872" s="26"/>
      <c r="B872" s="27"/>
      <c r="C872" s="26"/>
      <c r="D872" s="26"/>
      <c r="E872" s="26"/>
      <c r="F872" s="30"/>
    </row>
    <row r="873" spans="1:6" ht="15.75">
      <c r="A873" s="33" t="s">
        <v>358</v>
      </c>
      <c r="B873" s="27"/>
      <c r="C873" s="33" t="s">
        <v>431</v>
      </c>
      <c r="D873" s="26" t="s">
        <v>486</v>
      </c>
      <c r="E873" s="26" t="s">
        <v>487</v>
      </c>
      <c r="F873" s="30">
        <v>8.133</v>
      </c>
    </row>
    <row r="874" spans="1:7" ht="15.75">
      <c r="A874" s="26"/>
      <c r="B874" s="27"/>
      <c r="C874" s="26"/>
      <c r="D874" s="26"/>
      <c r="E874" s="26"/>
      <c r="F874" s="30"/>
      <c r="G874" s="80"/>
    </row>
    <row r="875" spans="1:7" ht="15.75">
      <c r="A875" s="26"/>
      <c r="B875" s="27"/>
      <c r="C875" s="33" t="s">
        <v>485</v>
      </c>
      <c r="D875" s="26" t="s">
        <v>488</v>
      </c>
      <c r="E875" s="26" t="s">
        <v>487</v>
      </c>
      <c r="F875" s="30">
        <v>4.431</v>
      </c>
      <c r="G875" s="80"/>
    </row>
    <row r="876" spans="1:7" ht="15.75">
      <c r="A876" s="26"/>
      <c r="B876" s="27"/>
      <c r="C876" s="26"/>
      <c r="D876" s="26"/>
      <c r="E876" s="26"/>
      <c r="F876" s="30"/>
      <c r="G876" s="80"/>
    </row>
    <row r="877" spans="1:255" ht="15.75">
      <c r="A877" s="50"/>
      <c r="B877" s="72"/>
      <c r="C877" s="50"/>
      <c r="D877" s="50"/>
      <c r="E877" s="35" t="s">
        <v>106</v>
      </c>
      <c r="F877" s="36">
        <f>SUM(F873:F875)</f>
        <v>12.564</v>
      </c>
      <c r="G877" s="81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  <c r="AL877" s="74"/>
      <c r="AM877" s="74"/>
      <c r="AN877" s="74"/>
      <c r="AO877" s="74"/>
      <c r="AP877" s="74"/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  <c r="DQ877" s="74"/>
      <c r="DR877" s="74"/>
      <c r="DS877" s="74"/>
      <c r="DT877" s="74"/>
      <c r="DU877" s="74"/>
      <c r="DV877" s="74"/>
      <c r="DW877" s="74"/>
      <c r="DX877" s="74"/>
      <c r="DY877" s="74"/>
      <c r="DZ877" s="74"/>
      <c r="EA877" s="74"/>
      <c r="EB877" s="74"/>
      <c r="EC877" s="74"/>
      <c r="ED877" s="74"/>
      <c r="EE877" s="74"/>
      <c r="EF877" s="74"/>
      <c r="EG877" s="74"/>
      <c r="EH877" s="74"/>
      <c r="EI877" s="74"/>
      <c r="EJ877" s="74"/>
      <c r="EK877" s="74"/>
      <c r="EL877" s="74"/>
      <c r="EM877" s="74"/>
      <c r="EN877" s="74"/>
      <c r="EO877" s="74"/>
      <c r="EP877" s="74"/>
      <c r="EQ877" s="74"/>
      <c r="ER877" s="74"/>
      <c r="ES877" s="74"/>
      <c r="ET877" s="74"/>
      <c r="EU877" s="74"/>
      <c r="EV877" s="74"/>
      <c r="EW877" s="74"/>
      <c r="EX877" s="74"/>
      <c r="EY877" s="74"/>
      <c r="EZ877" s="74"/>
      <c r="FA877" s="74"/>
      <c r="FB877" s="74"/>
      <c r="FC877" s="74"/>
      <c r="FD877" s="74"/>
      <c r="FE877" s="74"/>
      <c r="FF877" s="74"/>
      <c r="FG877" s="74"/>
      <c r="FH877" s="74"/>
      <c r="FI877" s="74"/>
      <c r="FJ877" s="74"/>
      <c r="FK877" s="74"/>
      <c r="FL877" s="74"/>
      <c r="FM877" s="74"/>
      <c r="FN877" s="74"/>
      <c r="FO877" s="74"/>
      <c r="FP877" s="74"/>
      <c r="FQ877" s="74"/>
      <c r="FR877" s="74"/>
      <c r="FS877" s="74"/>
      <c r="FT877" s="74"/>
      <c r="FU877" s="74"/>
      <c r="FV877" s="74"/>
      <c r="FW877" s="74"/>
      <c r="FX877" s="74"/>
      <c r="FY877" s="74"/>
      <c r="FZ877" s="74"/>
      <c r="GA877" s="74"/>
      <c r="GB877" s="74"/>
      <c r="GC877" s="74"/>
      <c r="GD877" s="74"/>
      <c r="GE877" s="74"/>
      <c r="GF877" s="74"/>
      <c r="GG877" s="74"/>
      <c r="GH877" s="74"/>
      <c r="GI877" s="74"/>
      <c r="GJ877" s="74"/>
      <c r="GK877" s="74"/>
      <c r="GL877" s="74"/>
      <c r="GM877" s="74"/>
      <c r="GN877" s="74"/>
      <c r="GO877" s="74"/>
      <c r="GP877" s="74"/>
      <c r="GQ877" s="74"/>
      <c r="GR877" s="74"/>
      <c r="GS877" s="74"/>
      <c r="GT877" s="74"/>
      <c r="GU877" s="74"/>
      <c r="GV877" s="74"/>
      <c r="GW877" s="74"/>
      <c r="GX877" s="74"/>
      <c r="GY877" s="74"/>
      <c r="GZ877" s="74"/>
      <c r="HA877" s="74"/>
      <c r="HB877" s="74"/>
      <c r="HC877" s="74"/>
      <c r="HD877" s="74"/>
      <c r="HE877" s="74"/>
      <c r="HF877" s="74"/>
      <c r="HG877" s="74"/>
      <c r="HH877" s="74"/>
      <c r="HI877" s="74"/>
      <c r="HJ877" s="74"/>
      <c r="HK877" s="74"/>
      <c r="HL877" s="74"/>
      <c r="HM877" s="74"/>
      <c r="HN877" s="74"/>
      <c r="HO877" s="74"/>
      <c r="HP877" s="74"/>
      <c r="HQ877" s="74"/>
      <c r="HR877" s="74"/>
      <c r="HS877" s="74"/>
      <c r="HT877" s="74"/>
      <c r="HU877" s="74"/>
      <c r="HV877" s="74"/>
      <c r="HW877" s="74"/>
      <c r="HX877" s="74"/>
      <c r="HY877" s="74"/>
      <c r="HZ877" s="74"/>
      <c r="IA877" s="74"/>
      <c r="IB877" s="74"/>
      <c r="IC877" s="74"/>
      <c r="ID877" s="74"/>
      <c r="IE877" s="74"/>
      <c r="IF877" s="74"/>
      <c r="IG877" s="74"/>
      <c r="IH877" s="74"/>
      <c r="II877" s="74"/>
      <c r="IJ877" s="74"/>
      <c r="IK877" s="74"/>
      <c r="IL877" s="74"/>
      <c r="IM877" s="74"/>
      <c r="IN877" s="74"/>
      <c r="IO877" s="74"/>
      <c r="IP877" s="74"/>
      <c r="IQ877" s="74"/>
      <c r="IR877" s="74"/>
      <c r="IS877" s="74"/>
      <c r="IT877" s="74"/>
      <c r="IU877" s="74"/>
    </row>
    <row r="878" spans="1:7" ht="15.75">
      <c r="A878" s="26"/>
      <c r="B878" s="27"/>
      <c r="C878" s="26"/>
      <c r="D878" s="26"/>
      <c r="E878" s="26"/>
      <c r="F878" s="30"/>
      <c r="G878" s="80"/>
    </row>
    <row r="879" spans="1:7" ht="15.75">
      <c r="A879" s="33" t="s">
        <v>330</v>
      </c>
      <c r="B879" s="27"/>
      <c r="C879" s="33" t="s">
        <v>484</v>
      </c>
      <c r="D879" s="26" t="s">
        <v>489</v>
      </c>
      <c r="E879" s="26" t="s">
        <v>490</v>
      </c>
      <c r="F879" s="30">
        <v>3.5</v>
      </c>
      <c r="G879" s="80"/>
    </row>
    <row r="880" spans="1:6" ht="15.75">
      <c r="A880" s="26"/>
      <c r="B880" s="27"/>
      <c r="C880" s="26"/>
      <c r="D880" s="26"/>
      <c r="E880" s="26"/>
      <c r="F880" s="30"/>
    </row>
    <row r="881" spans="1:255" ht="15.75">
      <c r="A881" s="50"/>
      <c r="B881" s="72"/>
      <c r="C881" s="50"/>
      <c r="D881" s="50"/>
      <c r="E881" s="35" t="s">
        <v>124</v>
      </c>
      <c r="F881" s="36">
        <f>SUM(F879)</f>
        <v>3.5</v>
      </c>
      <c r="G881" s="81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  <c r="AL881" s="74"/>
      <c r="AM881" s="74"/>
      <c r="AN881" s="74"/>
      <c r="AO881" s="74"/>
      <c r="AP881" s="74"/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  <c r="DQ881" s="74"/>
      <c r="DR881" s="74"/>
      <c r="DS881" s="74"/>
      <c r="DT881" s="74"/>
      <c r="DU881" s="74"/>
      <c r="DV881" s="74"/>
      <c r="DW881" s="74"/>
      <c r="DX881" s="74"/>
      <c r="DY881" s="74"/>
      <c r="DZ881" s="74"/>
      <c r="EA881" s="74"/>
      <c r="EB881" s="74"/>
      <c r="EC881" s="74"/>
      <c r="ED881" s="74"/>
      <c r="EE881" s="74"/>
      <c r="EF881" s="74"/>
      <c r="EG881" s="74"/>
      <c r="EH881" s="74"/>
      <c r="EI881" s="74"/>
      <c r="EJ881" s="74"/>
      <c r="EK881" s="74"/>
      <c r="EL881" s="74"/>
      <c r="EM881" s="74"/>
      <c r="EN881" s="74"/>
      <c r="EO881" s="74"/>
      <c r="EP881" s="74"/>
      <c r="EQ881" s="74"/>
      <c r="ER881" s="74"/>
      <c r="ES881" s="74"/>
      <c r="ET881" s="74"/>
      <c r="EU881" s="74"/>
      <c r="EV881" s="74"/>
      <c r="EW881" s="74"/>
      <c r="EX881" s="74"/>
      <c r="EY881" s="74"/>
      <c r="EZ881" s="74"/>
      <c r="FA881" s="74"/>
      <c r="FB881" s="74"/>
      <c r="FC881" s="74"/>
      <c r="FD881" s="74"/>
      <c r="FE881" s="74"/>
      <c r="FF881" s="74"/>
      <c r="FG881" s="74"/>
      <c r="FH881" s="74"/>
      <c r="FI881" s="74"/>
      <c r="FJ881" s="74"/>
      <c r="FK881" s="74"/>
      <c r="FL881" s="74"/>
      <c r="FM881" s="74"/>
      <c r="FN881" s="74"/>
      <c r="FO881" s="74"/>
      <c r="FP881" s="74"/>
      <c r="FQ881" s="74"/>
      <c r="FR881" s="74"/>
      <c r="FS881" s="74"/>
      <c r="FT881" s="74"/>
      <c r="FU881" s="74"/>
      <c r="FV881" s="74"/>
      <c r="FW881" s="74"/>
      <c r="FX881" s="74"/>
      <c r="FY881" s="74"/>
      <c r="FZ881" s="74"/>
      <c r="GA881" s="74"/>
      <c r="GB881" s="74"/>
      <c r="GC881" s="74"/>
      <c r="GD881" s="74"/>
      <c r="GE881" s="74"/>
      <c r="GF881" s="74"/>
      <c r="GG881" s="74"/>
      <c r="GH881" s="74"/>
      <c r="GI881" s="74"/>
      <c r="GJ881" s="74"/>
      <c r="GK881" s="74"/>
      <c r="GL881" s="74"/>
      <c r="GM881" s="74"/>
      <c r="GN881" s="74"/>
      <c r="GO881" s="74"/>
      <c r="GP881" s="74"/>
      <c r="GQ881" s="74"/>
      <c r="GR881" s="74"/>
      <c r="GS881" s="74"/>
      <c r="GT881" s="74"/>
      <c r="GU881" s="74"/>
      <c r="GV881" s="74"/>
      <c r="GW881" s="74"/>
      <c r="GX881" s="74"/>
      <c r="GY881" s="74"/>
      <c r="GZ881" s="74"/>
      <c r="HA881" s="74"/>
      <c r="HB881" s="74"/>
      <c r="HC881" s="74"/>
      <c r="HD881" s="74"/>
      <c r="HE881" s="74"/>
      <c r="HF881" s="74"/>
      <c r="HG881" s="74"/>
      <c r="HH881" s="74"/>
      <c r="HI881" s="74"/>
      <c r="HJ881" s="74"/>
      <c r="HK881" s="74"/>
      <c r="HL881" s="74"/>
      <c r="HM881" s="74"/>
      <c r="HN881" s="74"/>
      <c r="HO881" s="74"/>
      <c r="HP881" s="74"/>
      <c r="HQ881" s="74"/>
      <c r="HR881" s="74"/>
      <c r="HS881" s="74"/>
      <c r="HT881" s="74"/>
      <c r="HU881" s="74"/>
      <c r="HV881" s="74"/>
      <c r="HW881" s="74"/>
      <c r="HX881" s="74"/>
      <c r="HY881" s="74"/>
      <c r="HZ881" s="74"/>
      <c r="IA881" s="74"/>
      <c r="IB881" s="74"/>
      <c r="IC881" s="74"/>
      <c r="ID881" s="74"/>
      <c r="IE881" s="74"/>
      <c r="IF881" s="74"/>
      <c r="IG881" s="74"/>
      <c r="IH881" s="74"/>
      <c r="II881" s="74"/>
      <c r="IJ881" s="74"/>
      <c r="IK881" s="74"/>
      <c r="IL881" s="74"/>
      <c r="IM881" s="74"/>
      <c r="IN881" s="74"/>
      <c r="IO881" s="74"/>
      <c r="IP881" s="74"/>
      <c r="IQ881" s="74"/>
      <c r="IR881" s="74"/>
      <c r="IS881" s="74"/>
      <c r="IT881" s="74"/>
      <c r="IU881" s="74"/>
    </row>
    <row r="882" spans="1:7" ht="15.75">
      <c r="A882" s="26"/>
      <c r="B882" s="27"/>
      <c r="C882" s="26"/>
      <c r="D882" s="26"/>
      <c r="E882" s="26"/>
      <c r="F882" s="30"/>
      <c r="G882" s="80"/>
    </row>
    <row r="883" spans="1:7" ht="15.75">
      <c r="A883" s="33" t="s">
        <v>236</v>
      </c>
      <c r="B883" s="27"/>
      <c r="C883" s="33" t="s">
        <v>491</v>
      </c>
      <c r="D883" s="26" t="s">
        <v>431</v>
      </c>
      <c r="E883" s="26" t="s">
        <v>492</v>
      </c>
      <c r="F883" s="30">
        <v>4.402</v>
      </c>
      <c r="G883" s="80"/>
    </row>
    <row r="884" spans="1:7" ht="15.75">
      <c r="A884" s="26"/>
      <c r="B884" s="27"/>
      <c r="C884" s="26"/>
      <c r="D884" s="26"/>
      <c r="E884" s="26"/>
      <c r="F884" s="30"/>
      <c r="G884" s="80"/>
    </row>
    <row r="885" spans="1:6" ht="15.75">
      <c r="A885" s="26"/>
      <c r="B885" s="27">
        <v>5404</v>
      </c>
      <c r="C885" s="33" t="s">
        <v>493</v>
      </c>
      <c r="D885" s="26" t="s">
        <v>494</v>
      </c>
      <c r="E885" s="26" t="s">
        <v>495</v>
      </c>
      <c r="F885" s="30">
        <v>0.93</v>
      </c>
    </row>
    <row r="886" spans="1:6" ht="15.75">
      <c r="A886" s="26"/>
      <c r="B886" s="27"/>
      <c r="C886" s="38" t="s">
        <v>123</v>
      </c>
      <c r="D886" s="26"/>
      <c r="E886" s="26"/>
      <c r="F886" s="30"/>
    </row>
    <row r="887" spans="1:6" ht="15.75">
      <c r="A887" s="26"/>
      <c r="B887" s="27"/>
      <c r="C887" s="26"/>
      <c r="D887" s="26"/>
      <c r="E887" s="26"/>
      <c r="F887" s="30"/>
    </row>
    <row r="888" spans="1:7" ht="15.75">
      <c r="A888" s="26"/>
      <c r="B888" s="27">
        <v>5406</v>
      </c>
      <c r="C888" s="33" t="s">
        <v>496</v>
      </c>
      <c r="D888" s="26" t="s">
        <v>497</v>
      </c>
      <c r="E888" s="26" t="s">
        <v>490</v>
      </c>
      <c r="F888" s="30">
        <v>0.55</v>
      </c>
      <c r="G888" s="80"/>
    </row>
    <row r="889" spans="1:7" ht="15.75">
      <c r="A889" s="26"/>
      <c r="B889" s="27"/>
      <c r="C889" s="38" t="s">
        <v>1040</v>
      </c>
      <c r="D889" s="26"/>
      <c r="E889" s="26"/>
      <c r="F889" s="30"/>
      <c r="G889" s="80"/>
    </row>
    <row r="890" spans="1:7" ht="15.75">
      <c r="A890" s="26"/>
      <c r="B890" s="27"/>
      <c r="C890" s="26"/>
      <c r="D890" s="26"/>
      <c r="E890" s="26"/>
      <c r="F890" s="30"/>
      <c r="G890" s="80"/>
    </row>
    <row r="891" spans="1:7" ht="15.75">
      <c r="A891" s="26"/>
      <c r="B891" s="27">
        <v>5408</v>
      </c>
      <c r="C891" s="33" t="s">
        <v>498</v>
      </c>
      <c r="D891" s="26" t="s">
        <v>489</v>
      </c>
      <c r="E891" s="26" t="s">
        <v>485</v>
      </c>
      <c r="F891" s="30">
        <v>0.34</v>
      </c>
      <c r="G891" s="80"/>
    </row>
    <row r="892" spans="1:7" ht="15.75">
      <c r="A892" s="26"/>
      <c r="B892" s="27"/>
      <c r="C892" s="38" t="s">
        <v>1019</v>
      </c>
      <c r="D892" s="26"/>
      <c r="E892" s="26"/>
      <c r="F892" s="30"/>
      <c r="G892" s="80"/>
    </row>
    <row r="893" spans="1:7" ht="15.75">
      <c r="A893" s="26"/>
      <c r="B893" s="27"/>
      <c r="C893" s="26"/>
      <c r="D893" s="26"/>
      <c r="E893" s="26"/>
      <c r="F893" s="30"/>
      <c r="G893" s="80"/>
    </row>
    <row r="894" spans="1:7" ht="15.75">
      <c r="A894" s="26"/>
      <c r="B894" s="27">
        <v>5409</v>
      </c>
      <c r="C894" s="33" t="s">
        <v>499</v>
      </c>
      <c r="D894" s="26" t="s">
        <v>431</v>
      </c>
      <c r="E894" s="26" t="s">
        <v>492</v>
      </c>
      <c r="F894" s="30">
        <v>4</v>
      </c>
      <c r="G894" s="80"/>
    </row>
    <row r="895" spans="1:7" ht="15.75">
      <c r="A895" s="26"/>
      <c r="B895" s="27"/>
      <c r="C895" s="38" t="s">
        <v>1010</v>
      </c>
      <c r="D895" s="26"/>
      <c r="E895" s="26"/>
      <c r="F895" s="30"/>
      <c r="G895" s="80"/>
    </row>
    <row r="896" spans="1:7" ht="15.75">
      <c r="A896" s="26"/>
      <c r="B896" s="27"/>
      <c r="C896" s="26"/>
      <c r="D896" s="26"/>
      <c r="E896" s="26"/>
      <c r="F896" s="30"/>
      <c r="G896" s="80"/>
    </row>
    <row r="897" spans="1:7" ht="15.75">
      <c r="A897" s="26"/>
      <c r="B897" s="27">
        <v>5402</v>
      </c>
      <c r="C897" s="33" t="s">
        <v>494</v>
      </c>
      <c r="D897" s="26" t="s">
        <v>485</v>
      </c>
      <c r="E897" s="26" t="s">
        <v>431</v>
      </c>
      <c r="F897" s="30">
        <v>2.29</v>
      </c>
      <c r="G897" s="80"/>
    </row>
    <row r="898" spans="1:7" ht="15.75">
      <c r="A898" s="26"/>
      <c r="B898" s="27"/>
      <c r="C898" s="38" t="s">
        <v>1022</v>
      </c>
      <c r="D898" s="26"/>
      <c r="E898" s="26"/>
      <c r="F898" s="30"/>
      <c r="G898" s="80"/>
    </row>
    <row r="899" spans="1:7" ht="15.75">
      <c r="A899" s="26"/>
      <c r="B899" s="27"/>
      <c r="C899" s="26"/>
      <c r="D899" s="26"/>
      <c r="E899" s="26"/>
      <c r="F899" s="30"/>
      <c r="G899" s="80"/>
    </row>
    <row r="900" spans="1:6" ht="15.75">
      <c r="A900" s="26"/>
      <c r="B900" s="27">
        <v>5302</v>
      </c>
      <c r="C900" s="33" t="s">
        <v>500</v>
      </c>
      <c r="D900" s="26" t="s">
        <v>501</v>
      </c>
      <c r="E900" s="26" t="s">
        <v>502</v>
      </c>
      <c r="F900" s="30">
        <v>0.33</v>
      </c>
    </row>
    <row r="901" spans="1:6" ht="15.75">
      <c r="A901" s="26"/>
      <c r="B901" s="27"/>
      <c r="C901" s="38" t="s">
        <v>1040</v>
      </c>
      <c r="D901" s="26"/>
      <c r="E901" s="26"/>
      <c r="F901" s="30"/>
    </row>
    <row r="902" spans="1:6" ht="15.75">
      <c r="A902" s="26"/>
      <c r="B902" s="33"/>
      <c r="C902" s="26"/>
      <c r="D902" s="26"/>
      <c r="E902" s="26"/>
      <c r="F902" s="26"/>
    </row>
    <row r="903" spans="1:6" ht="15.75">
      <c r="A903" s="26"/>
      <c r="B903" s="27" t="s">
        <v>503</v>
      </c>
      <c r="C903" s="33" t="s">
        <v>497</v>
      </c>
      <c r="D903" s="26" t="s">
        <v>431</v>
      </c>
      <c r="E903" s="26" t="s">
        <v>504</v>
      </c>
      <c r="F903" s="30">
        <v>0.026000000000000002</v>
      </c>
    </row>
    <row r="904" spans="1:6" ht="15.75">
      <c r="A904" s="26"/>
      <c r="B904" s="33"/>
      <c r="C904" s="38" t="s">
        <v>1021</v>
      </c>
      <c r="D904" s="26"/>
      <c r="E904" s="26"/>
      <c r="F904" s="30"/>
    </row>
    <row r="905" spans="1:6" ht="15.75">
      <c r="A905" s="26"/>
      <c r="B905" s="27"/>
      <c r="C905" s="38"/>
      <c r="D905" s="26"/>
      <c r="E905" s="26"/>
      <c r="F905" s="30"/>
    </row>
    <row r="906" spans="1:6" ht="15.75">
      <c r="A906" s="26"/>
      <c r="B906" s="27" t="s">
        <v>505</v>
      </c>
      <c r="C906" s="38" t="s">
        <v>497</v>
      </c>
      <c r="D906" s="26" t="s">
        <v>64</v>
      </c>
      <c r="E906" s="26" t="s">
        <v>484</v>
      </c>
      <c r="F906" s="30">
        <v>1.26</v>
      </c>
    </row>
    <row r="907" spans="1:6" ht="15.75">
      <c r="A907" s="26"/>
      <c r="B907" s="27"/>
      <c r="C907" s="38" t="s">
        <v>1041</v>
      </c>
      <c r="D907" s="26"/>
      <c r="E907" s="26"/>
      <c r="F907" s="30"/>
    </row>
    <row r="908" spans="1:6" ht="15.75">
      <c r="A908" s="26"/>
      <c r="B908" s="27"/>
      <c r="C908" s="26"/>
      <c r="D908" s="26"/>
      <c r="E908" s="26"/>
      <c r="F908" s="30"/>
    </row>
    <row r="909" spans="1:7" ht="15.75">
      <c r="A909" s="26"/>
      <c r="B909" s="27">
        <v>5304</v>
      </c>
      <c r="C909" s="33" t="s">
        <v>275</v>
      </c>
      <c r="D909" s="26" t="s">
        <v>506</v>
      </c>
      <c r="E909" s="26" t="s">
        <v>500</v>
      </c>
      <c r="F909" s="30">
        <v>1.02</v>
      </c>
      <c r="G909" s="80"/>
    </row>
    <row r="910" spans="1:7" ht="15.75">
      <c r="A910" s="26"/>
      <c r="B910" s="27"/>
      <c r="C910" s="38" t="s">
        <v>1040</v>
      </c>
      <c r="D910" s="26"/>
      <c r="E910" s="26"/>
      <c r="F910" s="30"/>
      <c r="G910" s="80"/>
    </row>
    <row r="911" spans="1:6" ht="15.75">
      <c r="A911" s="26"/>
      <c r="B911" s="27"/>
      <c r="C911" s="26"/>
      <c r="D911" s="26"/>
      <c r="E911" s="26"/>
      <c r="F911" s="30"/>
    </row>
    <row r="912" spans="1:7" ht="15.75">
      <c r="A912" s="26"/>
      <c r="B912" s="27">
        <v>5306</v>
      </c>
      <c r="C912" s="33" t="s">
        <v>507</v>
      </c>
      <c r="D912" s="26" t="s">
        <v>508</v>
      </c>
      <c r="E912" s="26" t="s">
        <v>275</v>
      </c>
      <c r="F912" s="30">
        <v>0.1</v>
      </c>
      <c r="G912" s="80"/>
    </row>
    <row r="913" spans="1:7" ht="15.75">
      <c r="A913" s="26"/>
      <c r="B913" s="27"/>
      <c r="C913" s="38" t="s">
        <v>1040</v>
      </c>
      <c r="D913" s="26"/>
      <c r="E913" s="26"/>
      <c r="F913" s="30"/>
      <c r="G913" s="80"/>
    </row>
    <row r="914" spans="1:6" ht="15.75">
      <c r="A914" s="26"/>
      <c r="B914" s="27"/>
      <c r="C914" s="38"/>
      <c r="D914" s="26"/>
      <c r="E914" s="26"/>
      <c r="F914" s="30"/>
    </row>
    <row r="915" spans="1:255" ht="15.75">
      <c r="A915" s="50"/>
      <c r="B915" s="72"/>
      <c r="C915" s="73"/>
      <c r="D915" s="50"/>
      <c r="E915" s="35" t="s">
        <v>169</v>
      </c>
      <c r="F915" s="36">
        <f>SUM(F883:F912)</f>
        <v>15.248</v>
      </c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  <c r="AL915" s="74"/>
      <c r="AM915" s="74"/>
      <c r="AN915" s="74"/>
      <c r="AO915" s="74"/>
      <c r="AP915" s="74"/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  <c r="DQ915" s="74"/>
      <c r="DR915" s="74"/>
      <c r="DS915" s="74"/>
      <c r="DT915" s="74"/>
      <c r="DU915" s="74"/>
      <c r="DV915" s="74"/>
      <c r="DW915" s="74"/>
      <c r="DX915" s="74"/>
      <c r="DY915" s="74"/>
      <c r="DZ915" s="74"/>
      <c r="EA915" s="74"/>
      <c r="EB915" s="74"/>
      <c r="EC915" s="74"/>
      <c r="ED915" s="74"/>
      <c r="EE915" s="74"/>
      <c r="EF915" s="74"/>
      <c r="EG915" s="74"/>
      <c r="EH915" s="74"/>
      <c r="EI915" s="74"/>
      <c r="EJ915" s="74"/>
      <c r="EK915" s="74"/>
      <c r="EL915" s="74"/>
      <c r="EM915" s="74"/>
      <c r="EN915" s="74"/>
      <c r="EO915" s="74"/>
      <c r="EP915" s="74"/>
      <c r="EQ915" s="74"/>
      <c r="ER915" s="74"/>
      <c r="ES915" s="74"/>
      <c r="ET915" s="74"/>
      <c r="EU915" s="74"/>
      <c r="EV915" s="74"/>
      <c r="EW915" s="74"/>
      <c r="EX915" s="74"/>
      <c r="EY915" s="74"/>
      <c r="EZ915" s="74"/>
      <c r="FA915" s="74"/>
      <c r="FB915" s="74"/>
      <c r="FC915" s="74"/>
      <c r="FD915" s="74"/>
      <c r="FE915" s="74"/>
      <c r="FF915" s="74"/>
      <c r="FG915" s="74"/>
      <c r="FH915" s="74"/>
      <c r="FI915" s="74"/>
      <c r="FJ915" s="74"/>
      <c r="FK915" s="74"/>
      <c r="FL915" s="74"/>
      <c r="FM915" s="74"/>
      <c r="FN915" s="74"/>
      <c r="FO915" s="74"/>
      <c r="FP915" s="74"/>
      <c r="FQ915" s="74"/>
      <c r="FR915" s="74"/>
      <c r="FS915" s="74"/>
      <c r="FT915" s="74"/>
      <c r="FU915" s="74"/>
      <c r="FV915" s="74"/>
      <c r="FW915" s="74"/>
      <c r="FX915" s="74"/>
      <c r="FY915" s="74"/>
      <c r="FZ915" s="74"/>
      <c r="GA915" s="74"/>
      <c r="GB915" s="74"/>
      <c r="GC915" s="74"/>
      <c r="GD915" s="74"/>
      <c r="GE915" s="74"/>
      <c r="GF915" s="74"/>
      <c r="GG915" s="74"/>
      <c r="GH915" s="74"/>
      <c r="GI915" s="74"/>
      <c r="GJ915" s="74"/>
      <c r="GK915" s="74"/>
      <c r="GL915" s="74"/>
      <c r="GM915" s="74"/>
      <c r="GN915" s="74"/>
      <c r="GO915" s="74"/>
      <c r="GP915" s="74"/>
      <c r="GQ915" s="74"/>
      <c r="GR915" s="74"/>
      <c r="GS915" s="74"/>
      <c r="GT915" s="74"/>
      <c r="GU915" s="74"/>
      <c r="GV915" s="74"/>
      <c r="GW915" s="74"/>
      <c r="GX915" s="74"/>
      <c r="GY915" s="74"/>
      <c r="GZ915" s="74"/>
      <c r="HA915" s="74"/>
      <c r="HB915" s="74"/>
      <c r="HC915" s="74"/>
      <c r="HD915" s="74"/>
      <c r="HE915" s="74"/>
      <c r="HF915" s="74"/>
      <c r="HG915" s="74"/>
      <c r="HH915" s="74"/>
      <c r="HI915" s="74"/>
      <c r="HJ915" s="74"/>
      <c r="HK915" s="74"/>
      <c r="HL915" s="74"/>
      <c r="HM915" s="74"/>
      <c r="HN915" s="74"/>
      <c r="HO915" s="74"/>
      <c r="HP915" s="74"/>
      <c r="HQ915" s="74"/>
      <c r="HR915" s="74"/>
      <c r="HS915" s="74"/>
      <c r="HT915" s="74"/>
      <c r="HU915" s="74"/>
      <c r="HV915" s="74"/>
      <c r="HW915" s="74"/>
      <c r="HX915" s="74"/>
      <c r="HY915" s="74"/>
      <c r="HZ915" s="74"/>
      <c r="IA915" s="74"/>
      <c r="IB915" s="74"/>
      <c r="IC915" s="74"/>
      <c r="ID915" s="74"/>
      <c r="IE915" s="74"/>
      <c r="IF915" s="74"/>
      <c r="IG915" s="74"/>
      <c r="IH915" s="74"/>
      <c r="II915" s="74"/>
      <c r="IJ915" s="74"/>
      <c r="IK915" s="74"/>
      <c r="IL915" s="74"/>
      <c r="IM915" s="74"/>
      <c r="IN915" s="74"/>
      <c r="IO915" s="74"/>
      <c r="IP915" s="74"/>
      <c r="IQ915" s="74"/>
      <c r="IR915" s="74"/>
      <c r="IS915" s="74"/>
      <c r="IT915" s="74"/>
      <c r="IU915" s="74"/>
    </row>
    <row r="916" spans="1:6" ht="15.75">
      <c r="A916" s="26"/>
      <c r="B916" s="27"/>
      <c r="C916" s="38"/>
      <c r="D916" s="26"/>
      <c r="E916" s="50"/>
      <c r="F916" s="30"/>
    </row>
    <row r="917" spans="1:7" ht="15.75">
      <c r="A917" s="26"/>
      <c r="B917" s="27"/>
      <c r="C917" s="37"/>
      <c r="D917" s="23" t="s">
        <v>21</v>
      </c>
      <c r="E917" s="26"/>
      <c r="F917" s="30"/>
      <c r="G917" s="80"/>
    </row>
    <row r="918" spans="1:7" ht="15.75">
      <c r="A918" s="26"/>
      <c r="B918" s="27"/>
      <c r="C918" s="37"/>
      <c r="D918" s="26"/>
      <c r="E918" s="26"/>
      <c r="F918" s="30"/>
      <c r="G918" s="80"/>
    </row>
    <row r="919" spans="1:6" ht="15.75">
      <c r="A919" s="33" t="s">
        <v>201</v>
      </c>
      <c r="B919" s="27"/>
      <c r="C919" s="33" t="s">
        <v>428</v>
      </c>
      <c r="D919" s="26" t="s">
        <v>509</v>
      </c>
      <c r="E919" s="26" t="s">
        <v>443</v>
      </c>
      <c r="F919" s="30">
        <v>5.459</v>
      </c>
    </row>
    <row r="920" spans="1:7" ht="15.75">
      <c r="A920" s="26"/>
      <c r="B920" s="27"/>
      <c r="C920" s="26"/>
      <c r="D920" s="26"/>
      <c r="E920" s="26"/>
      <c r="F920" s="30"/>
      <c r="G920" s="80"/>
    </row>
    <row r="921" spans="1:255" ht="15.75">
      <c r="A921" s="50"/>
      <c r="B921" s="72"/>
      <c r="C921" s="50"/>
      <c r="D921" s="50"/>
      <c r="E921" s="35" t="s">
        <v>203</v>
      </c>
      <c r="F921" s="36">
        <f>SUM(F919)</f>
        <v>5.459</v>
      </c>
      <c r="G921" s="81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  <c r="AL921" s="74"/>
      <c r="AM921" s="74"/>
      <c r="AN921" s="74"/>
      <c r="AO921" s="74"/>
      <c r="AP921" s="74"/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  <c r="DQ921" s="74"/>
      <c r="DR921" s="74"/>
      <c r="DS921" s="74"/>
      <c r="DT921" s="74"/>
      <c r="DU921" s="74"/>
      <c r="DV921" s="74"/>
      <c r="DW921" s="74"/>
      <c r="DX921" s="74"/>
      <c r="DY921" s="74"/>
      <c r="DZ921" s="74"/>
      <c r="EA921" s="74"/>
      <c r="EB921" s="74"/>
      <c r="EC921" s="74"/>
      <c r="ED921" s="74"/>
      <c r="EE921" s="74"/>
      <c r="EF921" s="74"/>
      <c r="EG921" s="74"/>
      <c r="EH921" s="74"/>
      <c r="EI921" s="74"/>
      <c r="EJ921" s="74"/>
      <c r="EK921" s="74"/>
      <c r="EL921" s="74"/>
      <c r="EM921" s="74"/>
      <c r="EN921" s="74"/>
      <c r="EO921" s="74"/>
      <c r="EP921" s="74"/>
      <c r="EQ921" s="74"/>
      <c r="ER921" s="74"/>
      <c r="ES921" s="74"/>
      <c r="ET921" s="74"/>
      <c r="EU921" s="74"/>
      <c r="EV921" s="74"/>
      <c r="EW921" s="74"/>
      <c r="EX921" s="74"/>
      <c r="EY921" s="74"/>
      <c r="EZ921" s="74"/>
      <c r="FA921" s="74"/>
      <c r="FB921" s="74"/>
      <c r="FC921" s="74"/>
      <c r="FD921" s="74"/>
      <c r="FE921" s="74"/>
      <c r="FF921" s="74"/>
      <c r="FG921" s="74"/>
      <c r="FH921" s="74"/>
      <c r="FI921" s="74"/>
      <c r="FJ921" s="74"/>
      <c r="FK921" s="74"/>
      <c r="FL921" s="74"/>
      <c r="FM921" s="74"/>
      <c r="FN921" s="74"/>
      <c r="FO921" s="74"/>
      <c r="FP921" s="74"/>
      <c r="FQ921" s="74"/>
      <c r="FR921" s="74"/>
      <c r="FS921" s="74"/>
      <c r="FT921" s="74"/>
      <c r="FU921" s="74"/>
      <c r="FV921" s="74"/>
      <c r="FW921" s="74"/>
      <c r="FX921" s="74"/>
      <c r="FY921" s="74"/>
      <c r="FZ921" s="74"/>
      <c r="GA921" s="74"/>
      <c r="GB921" s="74"/>
      <c r="GC921" s="74"/>
      <c r="GD921" s="74"/>
      <c r="GE921" s="74"/>
      <c r="GF921" s="74"/>
      <c r="GG921" s="74"/>
      <c r="GH921" s="74"/>
      <c r="GI921" s="74"/>
      <c r="GJ921" s="74"/>
      <c r="GK921" s="74"/>
      <c r="GL921" s="74"/>
      <c r="GM921" s="74"/>
      <c r="GN921" s="74"/>
      <c r="GO921" s="74"/>
      <c r="GP921" s="74"/>
      <c r="GQ921" s="74"/>
      <c r="GR921" s="74"/>
      <c r="GS921" s="74"/>
      <c r="GT921" s="74"/>
      <c r="GU921" s="74"/>
      <c r="GV921" s="74"/>
      <c r="GW921" s="74"/>
      <c r="GX921" s="74"/>
      <c r="GY921" s="74"/>
      <c r="GZ921" s="74"/>
      <c r="HA921" s="74"/>
      <c r="HB921" s="74"/>
      <c r="HC921" s="74"/>
      <c r="HD921" s="74"/>
      <c r="HE921" s="74"/>
      <c r="HF921" s="74"/>
      <c r="HG921" s="74"/>
      <c r="HH921" s="74"/>
      <c r="HI921" s="74"/>
      <c r="HJ921" s="74"/>
      <c r="HK921" s="74"/>
      <c r="HL921" s="74"/>
      <c r="HM921" s="74"/>
      <c r="HN921" s="74"/>
      <c r="HO921" s="74"/>
      <c r="HP921" s="74"/>
      <c r="HQ921" s="74"/>
      <c r="HR921" s="74"/>
      <c r="HS921" s="74"/>
      <c r="HT921" s="74"/>
      <c r="HU921" s="74"/>
      <c r="HV921" s="74"/>
      <c r="HW921" s="74"/>
      <c r="HX921" s="74"/>
      <c r="HY921" s="74"/>
      <c r="HZ921" s="74"/>
      <c r="IA921" s="74"/>
      <c r="IB921" s="74"/>
      <c r="IC921" s="74"/>
      <c r="ID921" s="74"/>
      <c r="IE921" s="74"/>
      <c r="IF921" s="74"/>
      <c r="IG921" s="74"/>
      <c r="IH921" s="74"/>
      <c r="II921" s="74"/>
      <c r="IJ921" s="74"/>
      <c r="IK921" s="74"/>
      <c r="IL921" s="74"/>
      <c r="IM921" s="74"/>
      <c r="IN921" s="74"/>
      <c r="IO921" s="74"/>
      <c r="IP921" s="74"/>
      <c r="IQ921" s="74"/>
      <c r="IR921" s="74"/>
      <c r="IS921" s="74"/>
      <c r="IT921" s="74"/>
      <c r="IU921" s="74"/>
    </row>
    <row r="922" spans="1:7" ht="15.75">
      <c r="A922" s="26"/>
      <c r="B922" s="27"/>
      <c r="C922" s="26"/>
      <c r="D922" s="26"/>
      <c r="E922" s="26"/>
      <c r="F922" s="30"/>
      <c r="G922" s="80"/>
    </row>
    <row r="923" spans="1:6" ht="15.75">
      <c r="A923" s="33" t="s">
        <v>358</v>
      </c>
      <c r="B923" s="27"/>
      <c r="C923" s="33" t="s">
        <v>510</v>
      </c>
      <c r="D923" s="26" t="s">
        <v>448</v>
      </c>
      <c r="E923" s="26" t="s">
        <v>511</v>
      </c>
      <c r="F923" s="30">
        <v>1.415</v>
      </c>
    </row>
    <row r="924" spans="1:6" ht="15.75">
      <c r="A924" s="26"/>
      <c r="B924" s="27"/>
      <c r="C924" s="33" t="s">
        <v>512</v>
      </c>
      <c r="D924" s="26"/>
      <c r="E924" s="26"/>
      <c r="F924" s="30"/>
    </row>
    <row r="925" spans="1:6" ht="15.75">
      <c r="A925" s="26"/>
      <c r="B925" s="27"/>
      <c r="C925" s="26"/>
      <c r="D925" s="26"/>
      <c r="E925" s="26"/>
      <c r="F925" s="30"/>
    </row>
    <row r="926" spans="1:7" ht="15.75">
      <c r="A926" s="26"/>
      <c r="B926" s="27"/>
      <c r="C926" s="33" t="s">
        <v>513</v>
      </c>
      <c r="D926" s="26" t="s">
        <v>514</v>
      </c>
      <c r="E926" s="26" t="s">
        <v>515</v>
      </c>
      <c r="F926" s="30">
        <v>0.748</v>
      </c>
      <c r="G926" s="80"/>
    </row>
    <row r="927" spans="1:7" ht="15.75">
      <c r="A927" s="26"/>
      <c r="B927" s="27"/>
      <c r="C927" s="33" t="s">
        <v>512</v>
      </c>
      <c r="D927" s="26"/>
      <c r="E927" s="26"/>
      <c r="F927" s="30"/>
      <c r="G927" s="80"/>
    </row>
    <row r="928" spans="1:7" ht="15.75">
      <c r="A928" s="26"/>
      <c r="B928" s="27"/>
      <c r="C928" s="26"/>
      <c r="D928" s="26"/>
      <c r="E928" s="26"/>
      <c r="F928" s="30"/>
      <c r="G928" s="80"/>
    </row>
    <row r="929" spans="1:7" ht="15.75">
      <c r="A929" s="26"/>
      <c r="B929" s="27"/>
      <c r="C929" s="33" t="s">
        <v>451</v>
      </c>
      <c r="D929" s="26" t="s">
        <v>516</v>
      </c>
      <c r="E929" s="26" t="s">
        <v>443</v>
      </c>
      <c r="F929" s="30">
        <v>0.417</v>
      </c>
      <c r="G929" s="80"/>
    </row>
    <row r="930" spans="1:6" ht="15.75">
      <c r="A930" s="26"/>
      <c r="B930" s="27"/>
      <c r="C930" s="26"/>
      <c r="D930" s="26"/>
      <c r="E930" s="26"/>
      <c r="F930" s="30"/>
    </row>
    <row r="931" spans="1:255" ht="15.75">
      <c r="A931" s="50"/>
      <c r="B931" s="72"/>
      <c r="C931" s="50"/>
      <c r="D931" s="50"/>
      <c r="E931" s="35" t="s">
        <v>106</v>
      </c>
      <c r="F931" s="36">
        <f>SUM(F923:F929)</f>
        <v>2.58</v>
      </c>
      <c r="G931" s="81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  <c r="AL931" s="74"/>
      <c r="AM931" s="74"/>
      <c r="AN931" s="74"/>
      <c r="AO931" s="74"/>
      <c r="AP931" s="74"/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  <c r="DQ931" s="74"/>
      <c r="DR931" s="74"/>
      <c r="DS931" s="74"/>
      <c r="DT931" s="74"/>
      <c r="DU931" s="74"/>
      <c r="DV931" s="74"/>
      <c r="DW931" s="74"/>
      <c r="DX931" s="74"/>
      <c r="DY931" s="74"/>
      <c r="DZ931" s="74"/>
      <c r="EA931" s="74"/>
      <c r="EB931" s="74"/>
      <c r="EC931" s="74"/>
      <c r="ED931" s="74"/>
      <c r="EE931" s="74"/>
      <c r="EF931" s="74"/>
      <c r="EG931" s="74"/>
      <c r="EH931" s="74"/>
      <c r="EI931" s="74"/>
      <c r="EJ931" s="74"/>
      <c r="EK931" s="74"/>
      <c r="EL931" s="74"/>
      <c r="EM931" s="74"/>
      <c r="EN931" s="74"/>
      <c r="EO931" s="74"/>
      <c r="EP931" s="74"/>
      <c r="EQ931" s="74"/>
      <c r="ER931" s="74"/>
      <c r="ES931" s="74"/>
      <c r="ET931" s="74"/>
      <c r="EU931" s="74"/>
      <c r="EV931" s="74"/>
      <c r="EW931" s="74"/>
      <c r="EX931" s="74"/>
      <c r="EY931" s="74"/>
      <c r="EZ931" s="74"/>
      <c r="FA931" s="74"/>
      <c r="FB931" s="74"/>
      <c r="FC931" s="74"/>
      <c r="FD931" s="74"/>
      <c r="FE931" s="74"/>
      <c r="FF931" s="74"/>
      <c r="FG931" s="74"/>
      <c r="FH931" s="74"/>
      <c r="FI931" s="74"/>
      <c r="FJ931" s="74"/>
      <c r="FK931" s="74"/>
      <c r="FL931" s="74"/>
      <c r="FM931" s="74"/>
      <c r="FN931" s="74"/>
      <c r="FO931" s="74"/>
      <c r="FP931" s="74"/>
      <c r="FQ931" s="74"/>
      <c r="FR931" s="74"/>
      <c r="FS931" s="74"/>
      <c r="FT931" s="74"/>
      <c r="FU931" s="74"/>
      <c r="FV931" s="74"/>
      <c r="FW931" s="74"/>
      <c r="FX931" s="74"/>
      <c r="FY931" s="74"/>
      <c r="FZ931" s="74"/>
      <c r="GA931" s="74"/>
      <c r="GB931" s="74"/>
      <c r="GC931" s="74"/>
      <c r="GD931" s="74"/>
      <c r="GE931" s="74"/>
      <c r="GF931" s="74"/>
      <c r="GG931" s="74"/>
      <c r="GH931" s="74"/>
      <c r="GI931" s="74"/>
      <c r="GJ931" s="74"/>
      <c r="GK931" s="74"/>
      <c r="GL931" s="74"/>
      <c r="GM931" s="74"/>
      <c r="GN931" s="74"/>
      <c r="GO931" s="74"/>
      <c r="GP931" s="74"/>
      <c r="GQ931" s="74"/>
      <c r="GR931" s="74"/>
      <c r="GS931" s="74"/>
      <c r="GT931" s="74"/>
      <c r="GU931" s="74"/>
      <c r="GV931" s="74"/>
      <c r="GW931" s="74"/>
      <c r="GX931" s="74"/>
      <c r="GY931" s="74"/>
      <c r="GZ931" s="74"/>
      <c r="HA931" s="74"/>
      <c r="HB931" s="74"/>
      <c r="HC931" s="74"/>
      <c r="HD931" s="74"/>
      <c r="HE931" s="74"/>
      <c r="HF931" s="74"/>
      <c r="HG931" s="74"/>
      <c r="HH931" s="74"/>
      <c r="HI931" s="74"/>
      <c r="HJ931" s="74"/>
      <c r="HK931" s="74"/>
      <c r="HL931" s="74"/>
      <c r="HM931" s="74"/>
      <c r="HN931" s="74"/>
      <c r="HO931" s="74"/>
      <c r="HP931" s="74"/>
      <c r="HQ931" s="74"/>
      <c r="HR931" s="74"/>
      <c r="HS931" s="74"/>
      <c r="HT931" s="74"/>
      <c r="HU931" s="74"/>
      <c r="HV931" s="74"/>
      <c r="HW931" s="74"/>
      <c r="HX931" s="74"/>
      <c r="HY931" s="74"/>
      <c r="HZ931" s="74"/>
      <c r="IA931" s="74"/>
      <c r="IB931" s="74"/>
      <c r="IC931" s="74"/>
      <c r="ID931" s="74"/>
      <c r="IE931" s="74"/>
      <c r="IF931" s="74"/>
      <c r="IG931" s="74"/>
      <c r="IH931" s="74"/>
      <c r="II931" s="74"/>
      <c r="IJ931" s="74"/>
      <c r="IK931" s="74"/>
      <c r="IL931" s="74"/>
      <c r="IM931" s="74"/>
      <c r="IN931" s="74"/>
      <c r="IO931" s="74"/>
      <c r="IP931" s="74"/>
      <c r="IQ931" s="74"/>
      <c r="IR931" s="74"/>
      <c r="IS931" s="74"/>
      <c r="IT931" s="74"/>
      <c r="IU931" s="74"/>
    </row>
    <row r="932" spans="1:7" ht="15.75">
      <c r="A932" s="26"/>
      <c r="B932" s="27"/>
      <c r="C932" s="26"/>
      <c r="D932" s="26"/>
      <c r="E932" s="26"/>
      <c r="F932" s="30"/>
      <c r="G932" s="80"/>
    </row>
    <row r="933" spans="1:7" ht="15.75">
      <c r="A933" s="33" t="s">
        <v>330</v>
      </c>
      <c r="B933" s="27"/>
      <c r="C933" s="33" t="s">
        <v>510</v>
      </c>
      <c r="D933" s="26" t="s">
        <v>517</v>
      </c>
      <c r="E933" s="26" t="s">
        <v>518</v>
      </c>
      <c r="F933" s="30">
        <v>4.482</v>
      </c>
      <c r="G933" s="80"/>
    </row>
    <row r="934" spans="1:7" ht="15.75">
      <c r="A934" s="26"/>
      <c r="B934" s="27"/>
      <c r="C934" s="33" t="s">
        <v>519</v>
      </c>
      <c r="D934" s="26"/>
      <c r="E934" s="26"/>
      <c r="F934" s="30"/>
      <c r="G934" s="80"/>
    </row>
    <row r="935" spans="1:7" ht="15.75">
      <c r="A935" s="26"/>
      <c r="B935" s="27"/>
      <c r="C935" s="26"/>
      <c r="D935" s="26"/>
      <c r="E935" s="26"/>
      <c r="F935" s="30"/>
      <c r="G935" s="80"/>
    </row>
    <row r="936" spans="1:6" ht="15.75">
      <c r="A936" s="26"/>
      <c r="B936" s="27"/>
      <c r="C936" s="33" t="s">
        <v>520</v>
      </c>
      <c r="D936" s="26" t="s">
        <v>521</v>
      </c>
      <c r="E936" s="26" t="s">
        <v>522</v>
      </c>
      <c r="F936" s="30">
        <v>2.973</v>
      </c>
    </row>
    <row r="937" spans="1:7" ht="15.75">
      <c r="A937" s="26"/>
      <c r="B937" s="27"/>
      <c r="C937" s="33" t="s">
        <v>523</v>
      </c>
      <c r="D937" s="26" t="s">
        <v>524</v>
      </c>
      <c r="E937" s="26" t="s">
        <v>489</v>
      </c>
      <c r="F937" s="30">
        <v>2.219</v>
      </c>
      <c r="G937" s="80"/>
    </row>
    <row r="938" spans="1:7" ht="15.75">
      <c r="A938" s="26"/>
      <c r="B938" s="27"/>
      <c r="C938" s="33" t="s">
        <v>525</v>
      </c>
      <c r="D938" s="26"/>
      <c r="E938" s="35" t="s">
        <v>526</v>
      </c>
      <c r="F938" s="36">
        <f>SUM(F936:F937)</f>
        <v>5.192</v>
      </c>
      <c r="G938" s="80"/>
    </row>
    <row r="939" spans="1:7" ht="15.75">
      <c r="A939" s="26"/>
      <c r="B939" s="27"/>
      <c r="C939" s="33" t="s">
        <v>527</v>
      </c>
      <c r="D939" s="26"/>
      <c r="E939" s="26"/>
      <c r="F939" s="30"/>
      <c r="G939" s="80"/>
    </row>
    <row r="940" spans="1:255" ht="15.75">
      <c r="A940" s="50"/>
      <c r="B940" s="72"/>
      <c r="C940" s="50"/>
      <c r="D940" s="50"/>
      <c r="E940" s="35" t="s">
        <v>124</v>
      </c>
      <c r="F940" s="36">
        <f>SUM(F933:F938)-F938</f>
        <v>9.674</v>
      </c>
      <c r="G940" s="81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  <c r="AL940" s="74"/>
      <c r="AM940" s="74"/>
      <c r="AN940" s="74"/>
      <c r="AO940" s="74"/>
      <c r="AP940" s="74"/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  <c r="DQ940" s="74"/>
      <c r="DR940" s="74"/>
      <c r="DS940" s="74"/>
      <c r="DT940" s="74"/>
      <c r="DU940" s="74"/>
      <c r="DV940" s="74"/>
      <c r="DW940" s="74"/>
      <c r="DX940" s="74"/>
      <c r="DY940" s="74"/>
      <c r="DZ940" s="74"/>
      <c r="EA940" s="74"/>
      <c r="EB940" s="74"/>
      <c r="EC940" s="74"/>
      <c r="ED940" s="74"/>
      <c r="EE940" s="74"/>
      <c r="EF940" s="74"/>
      <c r="EG940" s="74"/>
      <c r="EH940" s="74"/>
      <c r="EI940" s="74"/>
      <c r="EJ940" s="74"/>
      <c r="EK940" s="74"/>
      <c r="EL940" s="74"/>
      <c r="EM940" s="74"/>
      <c r="EN940" s="74"/>
      <c r="EO940" s="74"/>
      <c r="EP940" s="74"/>
      <c r="EQ940" s="74"/>
      <c r="ER940" s="74"/>
      <c r="ES940" s="74"/>
      <c r="ET940" s="74"/>
      <c r="EU940" s="74"/>
      <c r="EV940" s="74"/>
      <c r="EW940" s="74"/>
      <c r="EX940" s="74"/>
      <c r="EY940" s="74"/>
      <c r="EZ940" s="74"/>
      <c r="FA940" s="74"/>
      <c r="FB940" s="74"/>
      <c r="FC940" s="74"/>
      <c r="FD940" s="74"/>
      <c r="FE940" s="74"/>
      <c r="FF940" s="74"/>
      <c r="FG940" s="74"/>
      <c r="FH940" s="74"/>
      <c r="FI940" s="74"/>
      <c r="FJ940" s="74"/>
      <c r="FK940" s="74"/>
      <c r="FL940" s="74"/>
      <c r="FM940" s="74"/>
      <c r="FN940" s="74"/>
      <c r="FO940" s="74"/>
      <c r="FP940" s="74"/>
      <c r="FQ940" s="74"/>
      <c r="FR940" s="74"/>
      <c r="FS940" s="74"/>
      <c r="FT940" s="74"/>
      <c r="FU940" s="74"/>
      <c r="FV940" s="74"/>
      <c r="FW940" s="74"/>
      <c r="FX940" s="74"/>
      <c r="FY940" s="74"/>
      <c r="FZ940" s="74"/>
      <c r="GA940" s="74"/>
      <c r="GB940" s="74"/>
      <c r="GC940" s="74"/>
      <c r="GD940" s="74"/>
      <c r="GE940" s="74"/>
      <c r="GF940" s="74"/>
      <c r="GG940" s="74"/>
      <c r="GH940" s="74"/>
      <c r="GI940" s="74"/>
      <c r="GJ940" s="74"/>
      <c r="GK940" s="74"/>
      <c r="GL940" s="74"/>
      <c r="GM940" s="74"/>
      <c r="GN940" s="74"/>
      <c r="GO940" s="74"/>
      <c r="GP940" s="74"/>
      <c r="GQ940" s="74"/>
      <c r="GR940" s="74"/>
      <c r="GS940" s="74"/>
      <c r="GT940" s="74"/>
      <c r="GU940" s="74"/>
      <c r="GV940" s="74"/>
      <c r="GW940" s="74"/>
      <c r="GX940" s="74"/>
      <c r="GY940" s="74"/>
      <c r="GZ940" s="74"/>
      <c r="HA940" s="74"/>
      <c r="HB940" s="74"/>
      <c r="HC940" s="74"/>
      <c r="HD940" s="74"/>
      <c r="HE940" s="74"/>
      <c r="HF940" s="74"/>
      <c r="HG940" s="74"/>
      <c r="HH940" s="74"/>
      <c r="HI940" s="74"/>
      <c r="HJ940" s="74"/>
      <c r="HK940" s="74"/>
      <c r="HL940" s="74"/>
      <c r="HM940" s="74"/>
      <c r="HN940" s="74"/>
      <c r="HO940" s="74"/>
      <c r="HP940" s="74"/>
      <c r="HQ940" s="74"/>
      <c r="HR940" s="74"/>
      <c r="HS940" s="74"/>
      <c r="HT940" s="74"/>
      <c r="HU940" s="74"/>
      <c r="HV940" s="74"/>
      <c r="HW940" s="74"/>
      <c r="HX940" s="74"/>
      <c r="HY940" s="74"/>
      <c r="HZ940" s="74"/>
      <c r="IA940" s="74"/>
      <c r="IB940" s="74"/>
      <c r="IC940" s="74"/>
      <c r="ID940" s="74"/>
      <c r="IE940" s="74"/>
      <c r="IF940" s="74"/>
      <c r="IG940" s="74"/>
      <c r="IH940" s="74"/>
      <c r="II940" s="74"/>
      <c r="IJ940" s="74"/>
      <c r="IK940" s="74"/>
      <c r="IL940" s="74"/>
      <c r="IM940" s="74"/>
      <c r="IN940" s="74"/>
      <c r="IO940" s="74"/>
      <c r="IP940" s="74"/>
      <c r="IQ940" s="74"/>
      <c r="IR940" s="74"/>
      <c r="IS940" s="74"/>
      <c r="IT940" s="74"/>
      <c r="IU940" s="74"/>
    </row>
    <row r="941" spans="1:6" ht="15.75">
      <c r="A941" s="26"/>
      <c r="B941" s="27"/>
      <c r="C941" s="26"/>
      <c r="D941" s="26"/>
      <c r="E941" s="26"/>
      <c r="F941" s="30"/>
    </row>
    <row r="942" spans="1:7" ht="15.75">
      <c r="A942" s="33" t="s">
        <v>236</v>
      </c>
      <c r="B942" s="27">
        <v>5504</v>
      </c>
      <c r="C942" s="33" t="s">
        <v>528</v>
      </c>
      <c r="D942" s="26" t="s">
        <v>376</v>
      </c>
      <c r="E942" s="26" t="s">
        <v>529</v>
      </c>
      <c r="F942" s="30">
        <v>1.05</v>
      </c>
      <c r="G942" s="80"/>
    </row>
    <row r="943" spans="1:7" ht="15.75">
      <c r="A943" s="26"/>
      <c r="B943" s="27"/>
      <c r="C943" s="38" t="s">
        <v>1010</v>
      </c>
      <c r="D943" s="26"/>
      <c r="E943" s="26"/>
      <c r="F943" s="30"/>
      <c r="G943" s="80"/>
    </row>
    <row r="944" spans="1:6" ht="15.75">
      <c r="A944" s="26"/>
      <c r="B944" s="27"/>
      <c r="C944" s="26"/>
      <c r="D944" s="26"/>
      <c r="E944" s="26"/>
      <c r="F944" s="30"/>
    </row>
    <row r="945" spans="1:6" ht="15.75">
      <c r="A945" s="26"/>
      <c r="B945" s="27">
        <v>5505</v>
      </c>
      <c r="C945" s="33" t="s">
        <v>530</v>
      </c>
      <c r="D945" s="26" t="s">
        <v>468</v>
      </c>
      <c r="E945" s="26" t="s">
        <v>484</v>
      </c>
      <c r="F945" s="30">
        <v>1.57</v>
      </c>
    </row>
    <row r="946" spans="1:6" ht="15.75">
      <c r="A946" s="26"/>
      <c r="B946" s="27"/>
      <c r="C946" s="33" t="s">
        <v>1042</v>
      </c>
      <c r="D946" s="26"/>
      <c r="E946" s="26"/>
      <c r="F946" s="30"/>
    </row>
    <row r="947" spans="1:6" ht="15.75">
      <c r="A947" s="26"/>
      <c r="B947" s="27"/>
      <c r="C947" s="26"/>
      <c r="D947" s="26"/>
      <c r="E947" s="26"/>
      <c r="F947" s="30"/>
    </row>
    <row r="948" spans="1:6" ht="15.75">
      <c r="A948" s="26"/>
      <c r="B948" s="27">
        <v>5506</v>
      </c>
      <c r="C948" s="33" t="s">
        <v>531</v>
      </c>
      <c r="D948" s="26" t="s">
        <v>532</v>
      </c>
      <c r="E948" s="26" t="s">
        <v>533</v>
      </c>
      <c r="F948" s="30">
        <v>1.15</v>
      </c>
    </row>
    <row r="949" spans="1:6" ht="15.75">
      <c r="A949" s="26"/>
      <c r="B949" s="27"/>
      <c r="C949" s="38" t="s">
        <v>1022</v>
      </c>
      <c r="D949" s="26"/>
      <c r="E949" s="26"/>
      <c r="F949" s="30"/>
    </row>
    <row r="950" spans="1:7" ht="15.75">
      <c r="A950" s="26"/>
      <c r="B950" s="27"/>
      <c r="C950" s="26"/>
      <c r="D950" s="26"/>
      <c r="E950" s="26"/>
      <c r="F950" s="30"/>
      <c r="G950" s="80"/>
    </row>
    <row r="951" spans="1:7" ht="15.75">
      <c r="A951" s="26"/>
      <c r="B951" s="27">
        <v>5508</v>
      </c>
      <c r="C951" s="33" t="s">
        <v>498</v>
      </c>
      <c r="D951" s="26" t="s">
        <v>534</v>
      </c>
      <c r="E951" s="26" t="s">
        <v>489</v>
      </c>
      <c r="F951" s="30">
        <v>2.85</v>
      </c>
      <c r="G951" s="80"/>
    </row>
    <row r="952" spans="1:7" ht="15.75">
      <c r="A952" s="26"/>
      <c r="B952" s="27"/>
      <c r="C952" s="38" t="s">
        <v>1019</v>
      </c>
      <c r="D952" s="26"/>
      <c r="E952" s="26"/>
      <c r="F952" s="30"/>
      <c r="G952" s="80"/>
    </row>
    <row r="953" spans="1:6" ht="15.75">
      <c r="A953" s="26"/>
      <c r="B953" s="27"/>
      <c r="C953" s="26"/>
      <c r="D953" s="26"/>
      <c r="E953" s="26"/>
      <c r="F953" s="30"/>
    </row>
    <row r="954" spans="1:6" ht="15.75">
      <c r="A954" s="26"/>
      <c r="B954" s="27">
        <v>5510</v>
      </c>
      <c r="C954" s="33" t="s">
        <v>535</v>
      </c>
      <c r="D954" s="26" t="s">
        <v>521</v>
      </c>
      <c r="E954" s="26" t="s">
        <v>536</v>
      </c>
      <c r="F954" s="30">
        <v>4.85</v>
      </c>
    </row>
    <row r="955" spans="1:6" ht="15.75">
      <c r="A955" s="26"/>
      <c r="B955" s="27"/>
      <c r="C955" s="38" t="s">
        <v>1019</v>
      </c>
      <c r="D955" s="26"/>
      <c r="E955" s="26"/>
      <c r="F955" s="30"/>
    </row>
    <row r="956" spans="1:6" ht="15.75">
      <c r="A956" s="26"/>
      <c r="B956" s="27"/>
      <c r="C956" s="38"/>
      <c r="D956" s="26"/>
      <c r="E956" s="26"/>
      <c r="F956" s="30"/>
    </row>
    <row r="957" spans="1:6" ht="15.75">
      <c r="A957" s="26"/>
      <c r="B957" s="27">
        <v>5512</v>
      </c>
      <c r="C957" s="38" t="s">
        <v>537</v>
      </c>
      <c r="D957" s="26" t="s">
        <v>531</v>
      </c>
      <c r="E957" s="26" t="s">
        <v>538</v>
      </c>
      <c r="F957" s="30">
        <v>0.18</v>
      </c>
    </row>
    <row r="958" spans="1:6" ht="15.75">
      <c r="A958" s="26"/>
      <c r="B958" s="27"/>
      <c r="C958" s="38" t="s">
        <v>123</v>
      </c>
      <c r="D958" s="26"/>
      <c r="E958" s="26"/>
      <c r="F958" s="30"/>
    </row>
    <row r="959" spans="1:6" ht="15.75">
      <c r="A959" s="26"/>
      <c r="B959" s="27"/>
      <c r="C959" s="38"/>
      <c r="D959" s="26"/>
      <c r="E959" s="26"/>
      <c r="F959" s="30"/>
    </row>
    <row r="960" spans="1:6" ht="15.75">
      <c r="A960" s="26"/>
      <c r="B960" s="27">
        <v>5514</v>
      </c>
      <c r="C960" s="38" t="s">
        <v>468</v>
      </c>
      <c r="D960" s="26" t="s">
        <v>448</v>
      </c>
      <c r="E960" s="26" t="s">
        <v>539</v>
      </c>
      <c r="F960" s="30">
        <v>0.03</v>
      </c>
    </row>
    <row r="961" spans="1:6" ht="15.75">
      <c r="A961" s="26"/>
      <c r="B961" s="27"/>
      <c r="C961" s="38" t="s">
        <v>123</v>
      </c>
      <c r="D961" s="26"/>
      <c r="E961" s="26"/>
      <c r="F961" s="30"/>
    </row>
    <row r="962" spans="1:6" ht="15.75">
      <c r="A962" s="26"/>
      <c r="B962" s="27"/>
      <c r="C962" s="38"/>
      <c r="D962" s="26"/>
      <c r="E962" s="26"/>
      <c r="F962" s="30"/>
    </row>
    <row r="963" spans="1:255" ht="15.75">
      <c r="A963" s="50"/>
      <c r="B963" s="72"/>
      <c r="C963" s="73"/>
      <c r="D963" s="50"/>
      <c r="E963" s="35" t="s">
        <v>169</v>
      </c>
      <c r="F963" s="36">
        <f>SUM(F942:F962)</f>
        <v>11.679999999999998</v>
      </c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  <c r="AL963" s="74"/>
      <c r="AM963" s="74"/>
      <c r="AN963" s="74"/>
      <c r="AO963" s="74"/>
      <c r="AP963" s="74"/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  <c r="DQ963" s="74"/>
      <c r="DR963" s="74"/>
      <c r="DS963" s="74"/>
      <c r="DT963" s="74"/>
      <c r="DU963" s="74"/>
      <c r="DV963" s="74"/>
      <c r="DW963" s="74"/>
      <c r="DX963" s="74"/>
      <c r="DY963" s="74"/>
      <c r="DZ963" s="74"/>
      <c r="EA963" s="74"/>
      <c r="EB963" s="74"/>
      <c r="EC963" s="74"/>
      <c r="ED963" s="74"/>
      <c r="EE963" s="74"/>
      <c r="EF963" s="74"/>
      <c r="EG963" s="74"/>
      <c r="EH963" s="74"/>
      <c r="EI963" s="74"/>
      <c r="EJ963" s="74"/>
      <c r="EK963" s="74"/>
      <c r="EL963" s="74"/>
      <c r="EM963" s="74"/>
      <c r="EN963" s="74"/>
      <c r="EO963" s="74"/>
      <c r="EP963" s="74"/>
      <c r="EQ963" s="74"/>
      <c r="ER963" s="74"/>
      <c r="ES963" s="74"/>
      <c r="ET963" s="74"/>
      <c r="EU963" s="74"/>
      <c r="EV963" s="74"/>
      <c r="EW963" s="74"/>
      <c r="EX963" s="74"/>
      <c r="EY963" s="74"/>
      <c r="EZ963" s="74"/>
      <c r="FA963" s="74"/>
      <c r="FB963" s="74"/>
      <c r="FC963" s="74"/>
      <c r="FD963" s="74"/>
      <c r="FE963" s="74"/>
      <c r="FF963" s="74"/>
      <c r="FG963" s="74"/>
      <c r="FH963" s="74"/>
      <c r="FI963" s="74"/>
      <c r="FJ963" s="74"/>
      <c r="FK963" s="74"/>
      <c r="FL963" s="74"/>
      <c r="FM963" s="74"/>
      <c r="FN963" s="74"/>
      <c r="FO963" s="74"/>
      <c r="FP963" s="74"/>
      <c r="FQ963" s="74"/>
      <c r="FR963" s="74"/>
      <c r="FS963" s="74"/>
      <c r="FT963" s="74"/>
      <c r="FU963" s="74"/>
      <c r="FV963" s="74"/>
      <c r="FW963" s="74"/>
      <c r="FX963" s="74"/>
      <c r="FY963" s="74"/>
      <c r="FZ963" s="74"/>
      <c r="GA963" s="74"/>
      <c r="GB963" s="74"/>
      <c r="GC963" s="74"/>
      <c r="GD963" s="74"/>
      <c r="GE963" s="74"/>
      <c r="GF963" s="74"/>
      <c r="GG963" s="74"/>
      <c r="GH963" s="74"/>
      <c r="GI963" s="74"/>
      <c r="GJ963" s="74"/>
      <c r="GK963" s="74"/>
      <c r="GL963" s="74"/>
      <c r="GM963" s="74"/>
      <c r="GN963" s="74"/>
      <c r="GO963" s="74"/>
      <c r="GP963" s="74"/>
      <c r="GQ963" s="74"/>
      <c r="GR963" s="74"/>
      <c r="GS963" s="74"/>
      <c r="GT963" s="74"/>
      <c r="GU963" s="74"/>
      <c r="GV963" s="74"/>
      <c r="GW963" s="74"/>
      <c r="GX963" s="74"/>
      <c r="GY963" s="74"/>
      <c r="GZ963" s="74"/>
      <c r="HA963" s="74"/>
      <c r="HB963" s="74"/>
      <c r="HC963" s="74"/>
      <c r="HD963" s="74"/>
      <c r="HE963" s="74"/>
      <c r="HF963" s="74"/>
      <c r="HG963" s="74"/>
      <c r="HH963" s="74"/>
      <c r="HI963" s="74"/>
      <c r="HJ963" s="74"/>
      <c r="HK963" s="74"/>
      <c r="HL963" s="74"/>
      <c r="HM963" s="74"/>
      <c r="HN963" s="74"/>
      <c r="HO963" s="74"/>
      <c r="HP963" s="74"/>
      <c r="HQ963" s="74"/>
      <c r="HR963" s="74"/>
      <c r="HS963" s="74"/>
      <c r="HT963" s="74"/>
      <c r="HU963" s="74"/>
      <c r="HV963" s="74"/>
      <c r="HW963" s="74"/>
      <c r="HX963" s="74"/>
      <c r="HY963" s="74"/>
      <c r="HZ963" s="74"/>
      <c r="IA963" s="74"/>
      <c r="IB963" s="74"/>
      <c r="IC963" s="74"/>
      <c r="ID963" s="74"/>
      <c r="IE963" s="74"/>
      <c r="IF963" s="74"/>
      <c r="IG963" s="74"/>
      <c r="IH963" s="74"/>
      <c r="II963" s="74"/>
      <c r="IJ963" s="74"/>
      <c r="IK963" s="74"/>
      <c r="IL963" s="74"/>
      <c r="IM963" s="74"/>
      <c r="IN963" s="74"/>
      <c r="IO963" s="74"/>
      <c r="IP963" s="74"/>
      <c r="IQ963" s="74"/>
      <c r="IR963" s="74"/>
      <c r="IS963" s="74"/>
      <c r="IT963" s="74"/>
      <c r="IU963" s="74"/>
    </row>
    <row r="964" spans="1:6" ht="15.75">
      <c r="A964" s="26"/>
      <c r="B964" s="27"/>
      <c r="C964" s="38"/>
      <c r="D964" s="26"/>
      <c r="E964" s="50"/>
      <c r="F964" s="30"/>
    </row>
    <row r="965" spans="1:7" ht="15.75">
      <c r="A965" s="26"/>
      <c r="B965" s="27"/>
      <c r="C965" s="37"/>
      <c r="D965" s="23" t="s">
        <v>22</v>
      </c>
      <c r="E965" s="26"/>
      <c r="F965" s="30"/>
      <c r="G965" s="80"/>
    </row>
    <row r="966" spans="1:7" ht="15.75">
      <c r="A966" s="26"/>
      <c r="B966" s="27"/>
      <c r="C966" s="37"/>
      <c r="D966" s="26"/>
      <c r="E966" s="26"/>
      <c r="F966" s="30"/>
      <c r="G966" s="80"/>
    </row>
    <row r="967" spans="1:6" ht="15.75">
      <c r="A967" s="33" t="s">
        <v>201</v>
      </c>
      <c r="B967" s="27"/>
      <c r="C967" s="33" t="s">
        <v>428</v>
      </c>
      <c r="D967" s="26" t="s">
        <v>430</v>
      </c>
      <c r="E967" s="26" t="s">
        <v>540</v>
      </c>
      <c r="F967" s="30">
        <v>7.568</v>
      </c>
    </row>
    <row r="968" spans="1:8" ht="15.75">
      <c r="A968" s="26"/>
      <c r="B968" s="27"/>
      <c r="C968" s="26"/>
      <c r="D968" s="26"/>
      <c r="E968" s="26"/>
      <c r="F968" s="30"/>
      <c r="H968" s="80"/>
    </row>
    <row r="969" spans="1:255" ht="15.75">
      <c r="A969" s="50"/>
      <c r="B969" s="72"/>
      <c r="C969" s="50"/>
      <c r="D969" s="50"/>
      <c r="E969" s="35" t="s">
        <v>203</v>
      </c>
      <c r="F969" s="36">
        <f>SUM(F967)</f>
        <v>7.568</v>
      </c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  <c r="AL969" s="74"/>
      <c r="AM969" s="74"/>
      <c r="AN969" s="74"/>
      <c r="AO969" s="74"/>
      <c r="AP969" s="74"/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  <c r="DQ969" s="74"/>
      <c r="DR969" s="74"/>
      <c r="DS969" s="74"/>
      <c r="DT969" s="74"/>
      <c r="DU969" s="74"/>
      <c r="DV969" s="74"/>
      <c r="DW969" s="74"/>
      <c r="DX969" s="74"/>
      <c r="DY969" s="74"/>
      <c r="DZ969" s="74"/>
      <c r="EA969" s="74"/>
      <c r="EB969" s="74"/>
      <c r="EC969" s="74"/>
      <c r="ED969" s="74"/>
      <c r="EE969" s="74"/>
      <c r="EF969" s="74"/>
      <c r="EG969" s="74"/>
      <c r="EH969" s="74"/>
      <c r="EI969" s="74"/>
      <c r="EJ969" s="74"/>
      <c r="EK969" s="74"/>
      <c r="EL969" s="74"/>
      <c r="EM969" s="74"/>
      <c r="EN969" s="74"/>
      <c r="EO969" s="74"/>
      <c r="EP969" s="74"/>
      <c r="EQ969" s="74"/>
      <c r="ER969" s="74"/>
      <c r="ES969" s="74"/>
      <c r="ET969" s="74"/>
      <c r="EU969" s="74"/>
      <c r="EV969" s="74"/>
      <c r="EW969" s="74"/>
      <c r="EX969" s="74"/>
      <c r="EY969" s="74"/>
      <c r="EZ969" s="74"/>
      <c r="FA969" s="74"/>
      <c r="FB969" s="74"/>
      <c r="FC969" s="74"/>
      <c r="FD969" s="74"/>
      <c r="FE969" s="74"/>
      <c r="FF969" s="74"/>
      <c r="FG969" s="74"/>
      <c r="FH969" s="74"/>
      <c r="FI969" s="74"/>
      <c r="FJ969" s="74"/>
      <c r="FK969" s="74"/>
      <c r="FL969" s="74"/>
      <c r="FM969" s="74"/>
      <c r="FN969" s="74"/>
      <c r="FO969" s="74"/>
      <c r="FP969" s="74"/>
      <c r="FQ969" s="74"/>
      <c r="FR969" s="74"/>
      <c r="FS969" s="74"/>
      <c r="FT969" s="74"/>
      <c r="FU969" s="74"/>
      <c r="FV969" s="74"/>
      <c r="FW969" s="74"/>
      <c r="FX969" s="74"/>
      <c r="FY969" s="74"/>
      <c r="FZ969" s="74"/>
      <c r="GA969" s="74"/>
      <c r="GB969" s="74"/>
      <c r="GC969" s="74"/>
      <c r="GD969" s="74"/>
      <c r="GE969" s="74"/>
      <c r="GF969" s="74"/>
      <c r="GG969" s="74"/>
      <c r="GH969" s="74"/>
      <c r="GI969" s="74"/>
      <c r="GJ969" s="74"/>
      <c r="GK969" s="74"/>
      <c r="GL969" s="74"/>
      <c r="GM969" s="74"/>
      <c r="GN969" s="74"/>
      <c r="GO969" s="74"/>
      <c r="GP969" s="74"/>
      <c r="GQ969" s="74"/>
      <c r="GR969" s="74"/>
      <c r="GS969" s="74"/>
      <c r="GT969" s="74"/>
      <c r="GU969" s="74"/>
      <c r="GV969" s="74"/>
      <c r="GW969" s="74"/>
      <c r="GX969" s="74"/>
      <c r="GY969" s="74"/>
      <c r="GZ969" s="74"/>
      <c r="HA969" s="74"/>
      <c r="HB969" s="74"/>
      <c r="HC969" s="74"/>
      <c r="HD969" s="74"/>
      <c r="HE969" s="74"/>
      <c r="HF969" s="74"/>
      <c r="HG969" s="74"/>
      <c r="HH969" s="74"/>
      <c r="HI969" s="74"/>
      <c r="HJ969" s="74"/>
      <c r="HK969" s="74"/>
      <c r="HL969" s="74"/>
      <c r="HM969" s="74"/>
      <c r="HN969" s="74"/>
      <c r="HO969" s="74"/>
      <c r="HP969" s="74"/>
      <c r="HQ969" s="74"/>
      <c r="HR969" s="74"/>
      <c r="HS969" s="74"/>
      <c r="HT969" s="74"/>
      <c r="HU969" s="74"/>
      <c r="HV969" s="74"/>
      <c r="HW969" s="74"/>
      <c r="HX969" s="74"/>
      <c r="HY969" s="74"/>
      <c r="HZ969" s="74"/>
      <c r="IA969" s="74"/>
      <c r="IB969" s="74"/>
      <c r="IC969" s="74"/>
      <c r="ID969" s="74"/>
      <c r="IE969" s="74"/>
      <c r="IF969" s="74"/>
      <c r="IG969" s="74"/>
      <c r="IH969" s="74"/>
      <c r="II969" s="74"/>
      <c r="IJ969" s="74"/>
      <c r="IK969" s="74"/>
      <c r="IL969" s="74"/>
      <c r="IM969" s="74"/>
      <c r="IN969" s="74"/>
      <c r="IO969" s="74"/>
      <c r="IP969" s="74"/>
      <c r="IQ969" s="74"/>
      <c r="IR969" s="74"/>
      <c r="IS969" s="74"/>
      <c r="IT969" s="74"/>
      <c r="IU969" s="74"/>
    </row>
    <row r="970" spans="1:8" ht="15.75">
      <c r="A970" s="33" t="s">
        <v>358</v>
      </c>
      <c r="B970" s="27"/>
      <c r="C970" s="33" t="s">
        <v>510</v>
      </c>
      <c r="D970" s="26" t="s">
        <v>541</v>
      </c>
      <c r="E970" s="26" t="s">
        <v>90</v>
      </c>
      <c r="F970" s="30">
        <v>0.182</v>
      </c>
      <c r="H970" s="80"/>
    </row>
    <row r="971" spans="1:8" ht="15.75">
      <c r="A971" s="26"/>
      <c r="B971" s="27"/>
      <c r="C971" s="33" t="s">
        <v>542</v>
      </c>
      <c r="D971" s="26"/>
      <c r="E971" s="26"/>
      <c r="F971" s="30"/>
      <c r="H971" s="80"/>
    </row>
    <row r="972" spans="1:8" ht="15.75">
      <c r="A972" s="26"/>
      <c r="B972" s="27"/>
      <c r="C972" s="26"/>
      <c r="D972" s="26"/>
      <c r="E972" s="26"/>
      <c r="F972" s="30"/>
      <c r="H972" s="80"/>
    </row>
    <row r="973" spans="1:8" ht="15.75">
      <c r="A973" s="26"/>
      <c r="B973" s="27"/>
      <c r="C973" s="33" t="s">
        <v>543</v>
      </c>
      <c r="D973" s="26" t="s">
        <v>430</v>
      </c>
      <c r="E973" s="26" t="s">
        <v>544</v>
      </c>
      <c r="F973" s="30">
        <v>6.518</v>
      </c>
      <c r="H973" s="80"/>
    </row>
    <row r="974" spans="1:8" ht="15.75">
      <c r="A974" s="26"/>
      <c r="B974" s="27"/>
      <c r="C974" s="33" t="s">
        <v>542</v>
      </c>
      <c r="D974" s="26"/>
      <c r="E974" s="26"/>
      <c r="F974" s="30"/>
      <c r="H974" s="80"/>
    </row>
    <row r="975" spans="1:8" ht="15.75">
      <c r="A975" s="26"/>
      <c r="B975" s="27"/>
      <c r="C975" s="26"/>
      <c r="D975" s="26"/>
      <c r="E975" s="26"/>
      <c r="F975" s="30"/>
      <c r="H975" s="80"/>
    </row>
    <row r="976" spans="1:8" ht="15.75">
      <c r="A976" s="26"/>
      <c r="B976" s="27"/>
      <c r="C976" s="33" t="s">
        <v>431</v>
      </c>
      <c r="D976" s="26" t="s">
        <v>430</v>
      </c>
      <c r="E976" s="26" t="s">
        <v>486</v>
      </c>
      <c r="F976" s="30">
        <v>1.361</v>
      </c>
      <c r="H976" s="80"/>
    </row>
    <row r="977" spans="1:8" ht="15.75">
      <c r="A977" s="26"/>
      <c r="B977" s="27"/>
      <c r="C977" s="26"/>
      <c r="D977" s="26"/>
      <c r="E977" s="26"/>
      <c r="F977" s="30"/>
      <c r="H977" s="80"/>
    </row>
    <row r="978" spans="1:255" ht="15.75">
      <c r="A978" s="50"/>
      <c r="B978" s="72"/>
      <c r="C978" s="50"/>
      <c r="D978" s="50"/>
      <c r="E978" s="35" t="s">
        <v>106</v>
      </c>
      <c r="F978" s="36">
        <f>SUM(F970:F976)</f>
        <v>8.061</v>
      </c>
      <c r="G978" s="74"/>
      <c r="H978" s="81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  <c r="AL978" s="74"/>
      <c r="AM978" s="74"/>
      <c r="AN978" s="74"/>
      <c r="AO978" s="74"/>
      <c r="AP978" s="74"/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  <c r="DQ978" s="74"/>
      <c r="DR978" s="74"/>
      <c r="DS978" s="74"/>
      <c r="DT978" s="74"/>
      <c r="DU978" s="74"/>
      <c r="DV978" s="74"/>
      <c r="DW978" s="74"/>
      <c r="DX978" s="74"/>
      <c r="DY978" s="74"/>
      <c r="DZ978" s="74"/>
      <c r="EA978" s="74"/>
      <c r="EB978" s="74"/>
      <c r="EC978" s="74"/>
      <c r="ED978" s="74"/>
      <c r="EE978" s="74"/>
      <c r="EF978" s="74"/>
      <c r="EG978" s="74"/>
      <c r="EH978" s="74"/>
      <c r="EI978" s="74"/>
      <c r="EJ978" s="74"/>
      <c r="EK978" s="74"/>
      <c r="EL978" s="74"/>
      <c r="EM978" s="74"/>
      <c r="EN978" s="74"/>
      <c r="EO978" s="74"/>
      <c r="EP978" s="74"/>
      <c r="EQ978" s="74"/>
      <c r="ER978" s="74"/>
      <c r="ES978" s="74"/>
      <c r="ET978" s="74"/>
      <c r="EU978" s="74"/>
      <c r="EV978" s="74"/>
      <c r="EW978" s="74"/>
      <c r="EX978" s="74"/>
      <c r="EY978" s="74"/>
      <c r="EZ978" s="74"/>
      <c r="FA978" s="74"/>
      <c r="FB978" s="74"/>
      <c r="FC978" s="74"/>
      <c r="FD978" s="74"/>
      <c r="FE978" s="74"/>
      <c r="FF978" s="74"/>
      <c r="FG978" s="74"/>
      <c r="FH978" s="74"/>
      <c r="FI978" s="74"/>
      <c r="FJ978" s="74"/>
      <c r="FK978" s="74"/>
      <c r="FL978" s="74"/>
      <c r="FM978" s="74"/>
      <c r="FN978" s="74"/>
      <c r="FO978" s="74"/>
      <c r="FP978" s="74"/>
      <c r="FQ978" s="74"/>
      <c r="FR978" s="74"/>
      <c r="FS978" s="74"/>
      <c r="FT978" s="74"/>
      <c r="FU978" s="74"/>
      <c r="FV978" s="74"/>
      <c r="FW978" s="74"/>
      <c r="FX978" s="74"/>
      <c r="FY978" s="74"/>
      <c r="FZ978" s="74"/>
      <c r="GA978" s="74"/>
      <c r="GB978" s="74"/>
      <c r="GC978" s="74"/>
      <c r="GD978" s="74"/>
      <c r="GE978" s="74"/>
      <c r="GF978" s="74"/>
      <c r="GG978" s="74"/>
      <c r="GH978" s="74"/>
      <c r="GI978" s="74"/>
      <c r="GJ978" s="74"/>
      <c r="GK978" s="74"/>
      <c r="GL978" s="74"/>
      <c r="GM978" s="74"/>
      <c r="GN978" s="74"/>
      <c r="GO978" s="74"/>
      <c r="GP978" s="74"/>
      <c r="GQ978" s="74"/>
      <c r="GR978" s="74"/>
      <c r="GS978" s="74"/>
      <c r="GT978" s="74"/>
      <c r="GU978" s="74"/>
      <c r="GV978" s="74"/>
      <c r="GW978" s="74"/>
      <c r="GX978" s="74"/>
      <c r="GY978" s="74"/>
      <c r="GZ978" s="74"/>
      <c r="HA978" s="74"/>
      <c r="HB978" s="74"/>
      <c r="HC978" s="74"/>
      <c r="HD978" s="74"/>
      <c r="HE978" s="74"/>
      <c r="HF978" s="74"/>
      <c r="HG978" s="74"/>
      <c r="HH978" s="74"/>
      <c r="HI978" s="74"/>
      <c r="HJ978" s="74"/>
      <c r="HK978" s="74"/>
      <c r="HL978" s="74"/>
      <c r="HM978" s="74"/>
      <c r="HN978" s="74"/>
      <c r="HO978" s="74"/>
      <c r="HP978" s="74"/>
      <c r="HQ978" s="74"/>
      <c r="HR978" s="74"/>
      <c r="HS978" s="74"/>
      <c r="HT978" s="74"/>
      <c r="HU978" s="74"/>
      <c r="HV978" s="74"/>
      <c r="HW978" s="74"/>
      <c r="HX978" s="74"/>
      <c r="HY978" s="74"/>
      <c r="HZ978" s="74"/>
      <c r="IA978" s="74"/>
      <c r="IB978" s="74"/>
      <c r="IC978" s="74"/>
      <c r="ID978" s="74"/>
      <c r="IE978" s="74"/>
      <c r="IF978" s="74"/>
      <c r="IG978" s="74"/>
      <c r="IH978" s="74"/>
      <c r="II978" s="74"/>
      <c r="IJ978" s="74"/>
      <c r="IK978" s="74"/>
      <c r="IL978" s="74"/>
      <c r="IM978" s="74"/>
      <c r="IN978" s="74"/>
      <c r="IO978" s="74"/>
      <c r="IP978" s="74"/>
      <c r="IQ978" s="74"/>
      <c r="IR978" s="74"/>
      <c r="IS978" s="74"/>
      <c r="IT978" s="74"/>
      <c r="IU978" s="74"/>
    </row>
    <row r="979" spans="1:8" ht="15.75">
      <c r="A979" s="26"/>
      <c r="B979" s="27"/>
      <c r="C979" s="26"/>
      <c r="D979" s="26"/>
      <c r="E979" s="26"/>
      <c r="F979" s="30"/>
      <c r="H979" s="80"/>
    </row>
    <row r="980" spans="1:8" ht="15.75">
      <c r="A980" s="33" t="s">
        <v>330</v>
      </c>
      <c r="B980" s="27"/>
      <c r="C980" s="33" t="s">
        <v>510</v>
      </c>
      <c r="D980" s="26" t="s">
        <v>540</v>
      </c>
      <c r="E980" s="26" t="s">
        <v>545</v>
      </c>
      <c r="F980" s="30">
        <v>2.014</v>
      </c>
      <c r="H980" s="80"/>
    </row>
    <row r="981" spans="1:8" ht="15.75">
      <c r="A981" s="26"/>
      <c r="B981" s="27"/>
      <c r="C981" s="33" t="s">
        <v>519</v>
      </c>
      <c r="D981" s="26"/>
      <c r="E981" s="26"/>
      <c r="F981" s="30"/>
      <c r="H981" s="80"/>
    </row>
    <row r="982" spans="1:8" ht="15.75">
      <c r="A982" s="26"/>
      <c r="B982" s="27"/>
      <c r="C982" s="26"/>
      <c r="D982" s="26"/>
      <c r="E982" s="26"/>
      <c r="F982" s="30"/>
      <c r="H982" s="80"/>
    </row>
    <row r="983" spans="1:8" ht="15.75">
      <c r="A983" s="26"/>
      <c r="B983" s="27"/>
      <c r="C983" s="33" t="s">
        <v>543</v>
      </c>
      <c r="D983" s="26" t="s">
        <v>546</v>
      </c>
      <c r="E983" s="26" t="s">
        <v>540</v>
      </c>
      <c r="F983" s="30">
        <v>0.442</v>
      </c>
      <c r="H983" s="80"/>
    </row>
    <row r="984" spans="1:8" ht="15.75">
      <c r="A984" s="26"/>
      <c r="B984" s="27"/>
      <c r="C984" s="33" t="s">
        <v>519</v>
      </c>
      <c r="D984" s="26"/>
      <c r="E984" s="26"/>
      <c r="F984" s="30"/>
      <c r="H984" s="80"/>
    </row>
    <row r="985" spans="1:8" ht="15.75">
      <c r="A985" s="26"/>
      <c r="B985" s="27"/>
      <c r="C985" s="26"/>
      <c r="D985" s="26"/>
      <c r="E985" s="26"/>
      <c r="F985" s="30"/>
      <c r="H985" s="80"/>
    </row>
    <row r="986" spans="1:6" ht="15.75">
      <c r="A986" s="26"/>
      <c r="B986" s="27"/>
      <c r="C986" s="33" t="s">
        <v>484</v>
      </c>
      <c r="D986" s="26" t="s">
        <v>490</v>
      </c>
      <c r="E986" s="26" t="s">
        <v>90</v>
      </c>
      <c r="F986" s="30">
        <v>2.431</v>
      </c>
    </row>
    <row r="987" spans="1:8" ht="15.75">
      <c r="A987" s="26"/>
      <c r="B987" s="27"/>
      <c r="C987" s="26"/>
      <c r="D987" s="26"/>
      <c r="E987" s="26"/>
      <c r="F987" s="30"/>
      <c r="H987" s="80"/>
    </row>
    <row r="988" spans="1:8" ht="15.75">
      <c r="A988" s="26"/>
      <c r="B988" s="27"/>
      <c r="C988" s="33" t="s">
        <v>547</v>
      </c>
      <c r="D988" s="26" t="s">
        <v>548</v>
      </c>
      <c r="E988" s="26" t="s">
        <v>484</v>
      </c>
      <c r="F988" s="30">
        <v>0.14200000000000002</v>
      </c>
      <c r="H988" s="80"/>
    </row>
    <row r="989" spans="1:8" ht="15.75">
      <c r="A989" s="26"/>
      <c r="B989" s="27"/>
      <c r="C989" s="26"/>
      <c r="D989" s="26"/>
      <c r="E989" s="26"/>
      <c r="F989" s="30"/>
      <c r="H989" s="80"/>
    </row>
    <row r="990" spans="1:6" ht="15.75">
      <c r="A990" s="26"/>
      <c r="B990" s="27">
        <v>5600</v>
      </c>
      <c r="C990" s="33" t="s">
        <v>549</v>
      </c>
      <c r="D990" s="26"/>
      <c r="E990" s="26" t="s">
        <v>550</v>
      </c>
      <c r="F990" s="30"/>
    </row>
    <row r="991" spans="1:6" ht="15.75">
      <c r="A991" s="26"/>
      <c r="B991" s="27"/>
      <c r="C991" s="33" t="s">
        <v>551</v>
      </c>
      <c r="D991" s="26"/>
      <c r="E991" s="26"/>
      <c r="F991" s="30"/>
    </row>
    <row r="992" spans="1:6" ht="15.75">
      <c r="A992" s="26"/>
      <c r="B992" s="27"/>
      <c r="C992" s="83" t="s">
        <v>552</v>
      </c>
      <c r="D992" s="26" t="s">
        <v>553</v>
      </c>
      <c r="E992" s="26"/>
      <c r="F992" s="30"/>
    </row>
    <row r="993" spans="1:6" ht="15.75">
      <c r="A993" s="26"/>
      <c r="B993" s="27"/>
      <c r="C993" s="83" t="s">
        <v>554</v>
      </c>
      <c r="D993" s="26" t="s">
        <v>555</v>
      </c>
      <c r="E993" s="26" t="s">
        <v>555</v>
      </c>
      <c r="F993" s="30">
        <v>0.9</v>
      </c>
    </row>
    <row r="994" spans="1:6" ht="15.75">
      <c r="A994" s="26"/>
      <c r="B994" s="27"/>
      <c r="C994" s="26"/>
      <c r="D994" s="26"/>
      <c r="E994" s="26" t="s">
        <v>556</v>
      </c>
      <c r="F994" s="30">
        <v>1.01</v>
      </c>
    </row>
    <row r="995" spans="1:8" ht="15.75">
      <c r="A995" s="26"/>
      <c r="B995" s="27"/>
      <c r="C995" s="26"/>
      <c r="D995" s="26"/>
      <c r="E995" s="26"/>
      <c r="F995" s="30"/>
      <c r="H995" s="80"/>
    </row>
    <row r="996" spans="1:8" ht="15.75">
      <c r="A996" s="26"/>
      <c r="B996" s="27">
        <v>5602</v>
      </c>
      <c r="C996" s="33" t="s">
        <v>557</v>
      </c>
      <c r="D996" s="26" t="s">
        <v>444</v>
      </c>
      <c r="E996" s="26" t="s">
        <v>431</v>
      </c>
      <c r="F996" s="30">
        <v>0.21</v>
      </c>
      <c r="H996" s="80"/>
    </row>
    <row r="997" spans="1:8" ht="15.75">
      <c r="A997" s="26"/>
      <c r="B997" s="27"/>
      <c r="C997" s="38" t="s">
        <v>1022</v>
      </c>
      <c r="D997" s="26"/>
      <c r="E997" s="26"/>
      <c r="F997" s="30"/>
      <c r="H997" s="80"/>
    </row>
    <row r="998" spans="1:8" ht="15.75">
      <c r="A998" s="26"/>
      <c r="B998" s="27"/>
      <c r="C998" s="38"/>
      <c r="D998" s="26"/>
      <c r="E998" s="26"/>
      <c r="F998" s="30"/>
      <c r="H998" s="80"/>
    </row>
    <row r="999" spans="1:8" ht="15.75">
      <c r="A999" s="26"/>
      <c r="B999" s="27"/>
      <c r="C999" s="38"/>
      <c r="D999" s="26"/>
      <c r="E999" s="26"/>
      <c r="F999" s="30"/>
      <c r="H999" s="80"/>
    </row>
    <row r="1000" spans="1:8" ht="15.75">
      <c r="A1000" s="26"/>
      <c r="B1000" s="27">
        <v>5600</v>
      </c>
      <c r="C1000" s="33" t="s">
        <v>569</v>
      </c>
      <c r="D1000" s="26" t="s">
        <v>435</v>
      </c>
      <c r="E1000" s="26" t="s">
        <v>90</v>
      </c>
      <c r="F1000" s="30">
        <v>2.2</v>
      </c>
      <c r="H1000" s="80"/>
    </row>
    <row r="1001" spans="1:8" ht="15.75">
      <c r="A1001" s="26"/>
      <c r="B1001" s="27"/>
      <c r="C1001" s="33" t="s">
        <v>570</v>
      </c>
      <c r="D1001" s="26"/>
      <c r="E1001" s="26"/>
      <c r="F1001" s="30"/>
      <c r="H1001" s="80"/>
    </row>
    <row r="1002" spans="1:6" ht="15.75">
      <c r="A1002" s="26"/>
      <c r="B1002" s="27"/>
      <c r="C1002" s="38" t="s">
        <v>1016</v>
      </c>
      <c r="D1002" s="26"/>
      <c r="E1002" s="26"/>
      <c r="F1002" s="30"/>
    </row>
    <row r="1003" spans="1:8" ht="15.75">
      <c r="A1003" s="26"/>
      <c r="B1003" s="27"/>
      <c r="C1003" s="26"/>
      <c r="D1003" s="26"/>
      <c r="E1003" s="26"/>
      <c r="F1003" s="30"/>
      <c r="H1003" s="80"/>
    </row>
    <row r="1004" spans="1:6" ht="15.75">
      <c r="A1004" s="26"/>
      <c r="B1004" s="27">
        <v>5600</v>
      </c>
      <c r="C1004" s="33" t="s">
        <v>569</v>
      </c>
      <c r="D1004" s="26" t="s">
        <v>577</v>
      </c>
      <c r="E1004" s="26" t="s">
        <v>565</v>
      </c>
      <c r="F1004" s="30">
        <v>1.32</v>
      </c>
    </row>
    <row r="1005" spans="1:6" ht="15.75">
      <c r="A1005" s="26"/>
      <c r="B1005" s="27"/>
      <c r="C1005" s="33" t="s">
        <v>555</v>
      </c>
      <c r="D1005" s="26"/>
      <c r="E1005" s="26"/>
      <c r="F1005" s="30"/>
    </row>
    <row r="1006" spans="1:6" ht="15.75">
      <c r="A1006" s="26"/>
      <c r="B1006" s="27"/>
      <c r="C1006" s="38" t="s">
        <v>117</v>
      </c>
      <c r="D1006" s="26"/>
      <c r="E1006" s="26"/>
      <c r="F1006" s="30"/>
    </row>
    <row r="1007" spans="1:6" ht="15.75">
      <c r="A1007" s="26"/>
      <c r="B1007" s="27"/>
      <c r="C1007" s="38"/>
      <c r="D1007" s="26"/>
      <c r="E1007" s="26"/>
      <c r="F1007" s="30"/>
    </row>
    <row r="1008" spans="1:6" ht="15.75">
      <c r="A1008" s="26"/>
      <c r="B1008" s="27">
        <v>5600</v>
      </c>
      <c r="C1008" s="38" t="s">
        <v>569</v>
      </c>
      <c r="D1008" s="26" t="s">
        <v>578</v>
      </c>
      <c r="E1008" s="26" t="s">
        <v>579</v>
      </c>
      <c r="F1008" s="30">
        <v>0.53</v>
      </c>
    </row>
    <row r="1009" spans="1:6" ht="15.75">
      <c r="A1009" s="26"/>
      <c r="B1009" s="27"/>
      <c r="C1009" s="33" t="s">
        <v>556</v>
      </c>
      <c r="D1009" s="26"/>
      <c r="E1009" s="26"/>
      <c r="F1009" s="30"/>
    </row>
    <row r="1010" spans="1:6" ht="15.75">
      <c r="A1010" s="26"/>
      <c r="B1010" s="27"/>
      <c r="C1010" s="33" t="s">
        <v>117</v>
      </c>
      <c r="D1010" s="26"/>
      <c r="E1010" s="26"/>
      <c r="F1010" s="30"/>
    </row>
    <row r="1011" spans="1:6" ht="15.75">
      <c r="A1011" s="26"/>
      <c r="B1011" s="27">
        <v>5608</v>
      </c>
      <c r="C1011" s="33" t="s">
        <v>435</v>
      </c>
      <c r="D1011" s="26" t="s">
        <v>430</v>
      </c>
      <c r="E1011" s="26" t="s">
        <v>568</v>
      </c>
      <c r="F1011" s="30">
        <v>2.91</v>
      </c>
    </row>
    <row r="1012" spans="1:6" ht="15.75">
      <c r="A1012" s="26"/>
      <c r="B1012" s="27"/>
      <c r="C1012" s="38" t="s">
        <v>117</v>
      </c>
      <c r="D1012" s="26"/>
      <c r="E1012" s="26"/>
      <c r="F1012" s="30"/>
    </row>
    <row r="1013" spans="1:6" ht="15.75">
      <c r="A1013" s="26"/>
      <c r="B1013" s="27"/>
      <c r="C1013" s="38"/>
      <c r="D1013" s="26"/>
      <c r="E1013" s="26"/>
      <c r="F1013" s="30"/>
    </row>
    <row r="1014" spans="1:6" ht="15.75">
      <c r="A1014" s="26"/>
      <c r="B1014" s="27"/>
      <c r="C1014" s="38"/>
      <c r="D1014" s="26"/>
      <c r="E1014" s="50" t="s">
        <v>124</v>
      </c>
      <c r="F1014" s="36">
        <f>SUM(F980:F1011)</f>
        <v>14.109</v>
      </c>
    </row>
    <row r="1015" spans="1:8" ht="15.75">
      <c r="A1015" s="26"/>
      <c r="B1015" s="27"/>
      <c r="C1015" s="26"/>
      <c r="D1015" s="26"/>
      <c r="E1015" s="26"/>
      <c r="F1015" s="30"/>
      <c r="H1015" s="80"/>
    </row>
    <row r="1016" spans="1:8" ht="15.75">
      <c r="A1016" s="33" t="s">
        <v>236</v>
      </c>
      <c r="B1016" s="27">
        <v>5603</v>
      </c>
      <c r="C1016" s="33" t="s">
        <v>563</v>
      </c>
      <c r="D1016" s="26" t="s">
        <v>564</v>
      </c>
      <c r="E1016" s="26" t="s">
        <v>565</v>
      </c>
      <c r="F1016" s="30">
        <v>0.91</v>
      </c>
      <c r="H1016" s="80"/>
    </row>
    <row r="1017" spans="1:8" ht="15.75">
      <c r="A1017" s="26"/>
      <c r="B1017" s="27"/>
      <c r="C1017" s="33" t="s">
        <v>1019</v>
      </c>
      <c r="D1017" s="26"/>
      <c r="E1017" s="26"/>
      <c r="F1017" s="30"/>
      <c r="H1017" s="80"/>
    </row>
    <row r="1018" spans="1:6" ht="15.75">
      <c r="A1018" s="26"/>
      <c r="B1018" s="27"/>
      <c r="C1018" s="26"/>
      <c r="D1018" s="26"/>
      <c r="E1018" s="26"/>
      <c r="F1018" s="30"/>
    </row>
    <row r="1019" spans="1:6" ht="15.75">
      <c r="A1019" s="26"/>
      <c r="B1019" s="27">
        <v>5604</v>
      </c>
      <c r="C1019" s="33" t="s">
        <v>571</v>
      </c>
      <c r="D1019" s="26" t="s">
        <v>572</v>
      </c>
      <c r="E1019" s="26" t="s">
        <v>573</v>
      </c>
      <c r="F1019" s="30">
        <v>1.05</v>
      </c>
    </row>
    <row r="1020" spans="1:6" ht="15.75">
      <c r="A1020" s="26"/>
      <c r="B1020" s="27"/>
      <c r="C1020" s="38" t="s">
        <v>1043</v>
      </c>
      <c r="D1020" s="26"/>
      <c r="E1020" s="26"/>
      <c r="F1020" s="30"/>
    </row>
    <row r="1021" spans="1:6" ht="15.75">
      <c r="A1021" s="26"/>
      <c r="B1021" s="27"/>
      <c r="C1021" s="38"/>
      <c r="D1021" s="26"/>
      <c r="E1021" s="26"/>
      <c r="F1021" s="30"/>
    </row>
    <row r="1022" spans="1:8" ht="15.75">
      <c r="A1022" s="26"/>
      <c r="B1022" s="27">
        <v>5605</v>
      </c>
      <c r="C1022" s="33" t="s">
        <v>566</v>
      </c>
      <c r="D1022" s="26" t="s">
        <v>567</v>
      </c>
      <c r="E1022" s="26" t="s">
        <v>563</v>
      </c>
      <c r="F1022" s="30">
        <v>0.15</v>
      </c>
      <c r="H1022" s="80"/>
    </row>
    <row r="1023" spans="1:8" ht="15.75">
      <c r="A1023" s="26"/>
      <c r="B1023" s="27"/>
      <c r="C1023" s="33" t="s">
        <v>1044</v>
      </c>
      <c r="D1023" s="26"/>
      <c r="E1023" s="26"/>
      <c r="F1023" s="30"/>
      <c r="H1023" s="80"/>
    </row>
    <row r="1024" spans="1:8" ht="15.75">
      <c r="A1024" s="26"/>
      <c r="B1024" s="27"/>
      <c r="C1024" s="26"/>
      <c r="D1024" s="26"/>
      <c r="E1024" s="26"/>
      <c r="F1024" s="30"/>
      <c r="H1024" s="80"/>
    </row>
    <row r="1025" spans="1:6" ht="15.75">
      <c r="A1025" s="26"/>
      <c r="B1025" s="27">
        <v>5605</v>
      </c>
      <c r="C1025" s="33" t="s">
        <v>574</v>
      </c>
      <c r="D1025" s="26" t="s">
        <v>575</v>
      </c>
      <c r="E1025" s="26" t="s">
        <v>576</v>
      </c>
      <c r="F1025" s="30">
        <v>1.15</v>
      </c>
    </row>
    <row r="1026" spans="1:6" ht="15.75">
      <c r="A1026" s="26"/>
      <c r="B1026" s="27"/>
      <c r="C1026" s="38" t="s">
        <v>123</v>
      </c>
      <c r="D1026" s="26"/>
      <c r="E1026" s="26"/>
      <c r="F1026" s="30"/>
    </row>
    <row r="1027" spans="1:6" ht="15.75">
      <c r="A1027" s="26"/>
      <c r="B1027" s="27"/>
      <c r="C1027" s="38"/>
      <c r="D1027" s="26"/>
      <c r="E1027" s="26"/>
      <c r="F1027" s="30"/>
    </row>
    <row r="1028" spans="1:8" ht="15.75">
      <c r="A1028" s="26"/>
      <c r="B1028" s="27">
        <v>5606</v>
      </c>
      <c r="C1028" s="33" t="s">
        <v>565</v>
      </c>
      <c r="D1028" s="26" t="s">
        <v>563</v>
      </c>
      <c r="E1028" s="26" t="s">
        <v>555</v>
      </c>
      <c r="F1028" s="30">
        <v>0.84</v>
      </c>
      <c r="H1028" s="80"/>
    </row>
    <row r="1029" spans="1:8" ht="15.75">
      <c r="A1029" s="26"/>
      <c r="B1029" s="27"/>
      <c r="C1029" s="33" t="s">
        <v>117</v>
      </c>
      <c r="D1029" s="26"/>
      <c r="E1029" s="26"/>
      <c r="F1029" s="30"/>
      <c r="H1029" s="80"/>
    </row>
    <row r="1030" spans="1:6" ht="15.75">
      <c r="A1030" s="26"/>
      <c r="B1030" s="27"/>
      <c r="C1030" s="38"/>
      <c r="D1030" s="26"/>
      <c r="E1030" s="26"/>
      <c r="F1030" s="30"/>
    </row>
    <row r="1031" spans="1:8" ht="15.75">
      <c r="A1031" s="26"/>
      <c r="B1031" s="27">
        <v>5610</v>
      </c>
      <c r="C1031" s="33" t="s">
        <v>144</v>
      </c>
      <c r="D1031" s="26" t="s">
        <v>484</v>
      </c>
      <c r="E1031" s="26" t="s">
        <v>540</v>
      </c>
      <c r="F1031" s="30">
        <v>2.96</v>
      </c>
      <c r="H1031" s="80"/>
    </row>
    <row r="1032" spans="1:8" ht="15.75">
      <c r="A1032" s="26"/>
      <c r="B1032" s="27"/>
      <c r="C1032" s="38" t="s">
        <v>1010</v>
      </c>
      <c r="D1032" s="26"/>
      <c r="E1032" s="26"/>
      <c r="F1032" s="30"/>
      <c r="H1032" s="80"/>
    </row>
    <row r="1033" spans="1:8" ht="15.75">
      <c r="A1033" s="26"/>
      <c r="B1033" s="27"/>
      <c r="C1033" s="26"/>
      <c r="D1033" s="26"/>
      <c r="E1033" s="26"/>
      <c r="F1033" s="30"/>
      <c r="H1033" s="80"/>
    </row>
    <row r="1034" spans="1:6" ht="15.75">
      <c r="A1034" s="26"/>
      <c r="B1034" s="27">
        <v>5612</v>
      </c>
      <c r="C1034" s="33" t="s">
        <v>496</v>
      </c>
      <c r="D1034" s="26" t="s">
        <v>490</v>
      </c>
      <c r="E1034" s="26" t="s">
        <v>580</v>
      </c>
      <c r="F1034" s="30">
        <v>0.98</v>
      </c>
    </row>
    <row r="1035" spans="1:6" ht="15.75">
      <c r="A1035" s="26"/>
      <c r="B1035" s="27"/>
      <c r="C1035" s="38" t="s">
        <v>1045</v>
      </c>
      <c r="D1035" s="26"/>
      <c r="E1035" s="26"/>
      <c r="F1035" s="30"/>
    </row>
    <row r="1036" spans="1:6" ht="15.75">
      <c r="A1036" s="26"/>
      <c r="B1036" s="27"/>
      <c r="C1036" s="26"/>
      <c r="D1036" s="26"/>
      <c r="E1036" s="26"/>
      <c r="F1036" s="30"/>
    </row>
    <row r="1037" spans="1:6" ht="15.75">
      <c r="A1037" s="26"/>
      <c r="B1037" s="27">
        <v>5614</v>
      </c>
      <c r="C1037" s="33" t="s">
        <v>581</v>
      </c>
      <c r="D1037" s="26" t="s">
        <v>582</v>
      </c>
      <c r="E1037" s="26" t="s">
        <v>583</v>
      </c>
      <c r="F1037" s="30">
        <v>1.6</v>
      </c>
    </row>
    <row r="1038" spans="1:6" ht="15.75">
      <c r="A1038" s="26"/>
      <c r="B1038" s="27"/>
      <c r="C1038" s="38" t="s">
        <v>1027</v>
      </c>
      <c r="D1038" s="26"/>
      <c r="E1038" s="26"/>
      <c r="F1038" s="30"/>
    </row>
    <row r="1039" spans="1:6" ht="15.75">
      <c r="A1039" s="26"/>
      <c r="B1039" s="27"/>
      <c r="C1039" s="26"/>
      <c r="D1039" s="26"/>
      <c r="E1039" s="26"/>
      <c r="F1039" s="30"/>
    </row>
    <row r="1040" spans="1:6" ht="15.75">
      <c r="A1040" s="26"/>
      <c r="B1040" s="27">
        <v>5616</v>
      </c>
      <c r="C1040" s="33" t="s">
        <v>584</v>
      </c>
      <c r="D1040" s="26" t="s">
        <v>90</v>
      </c>
      <c r="E1040" s="26" t="s">
        <v>585</v>
      </c>
      <c r="F1040" s="30">
        <v>1.05</v>
      </c>
    </row>
    <row r="1041" spans="1:6" ht="15.75">
      <c r="A1041" s="26"/>
      <c r="B1041" s="27"/>
      <c r="C1041" s="38" t="s">
        <v>1045</v>
      </c>
      <c r="D1041" s="26"/>
      <c r="E1041" s="26"/>
      <c r="F1041" s="30"/>
    </row>
    <row r="1042" spans="1:6" ht="15.75">
      <c r="A1042" s="26"/>
      <c r="B1042" s="27"/>
      <c r="C1042" s="38"/>
      <c r="D1042" s="26"/>
      <c r="E1042" s="26"/>
      <c r="F1042" s="30"/>
    </row>
    <row r="1043" spans="1:8" ht="15.75">
      <c r="A1043" s="26"/>
      <c r="B1043" s="27">
        <v>5617</v>
      </c>
      <c r="C1043" s="38" t="s">
        <v>558</v>
      </c>
      <c r="D1043" s="26" t="s">
        <v>559</v>
      </c>
      <c r="E1043" s="26" t="s">
        <v>560</v>
      </c>
      <c r="F1043" s="30">
        <v>1.4</v>
      </c>
      <c r="H1043" s="80"/>
    </row>
    <row r="1044" spans="1:8" ht="15.75">
      <c r="A1044" s="26"/>
      <c r="B1044" s="27"/>
      <c r="C1044" s="38" t="s">
        <v>1019</v>
      </c>
      <c r="D1044" s="26"/>
      <c r="E1044" s="26"/>
      <c r="F1044" s="30"/>
      <c r="H1044" s="80"/>
    </row>
    <row r="1045" spans="1:8" ht="15.75">
      <c r="A1045" s="26"/>
      <c r="B1045" s="27"/>
      <c r="C1045" s="38"/>
      <c r="D1045" s="26"/>
      <c r="E1045" s="26"/>
      <c r="F1045" s="30"/>
      <c r="H1045" s="80"/>
    </row>
    <row r="1046" spans="1:8" ht="15.75">
      <c r="A1046" s="26"/>
      <c r="B1046" s="27">
        <v>5618</v>
      </c>
      <c r="C1046" s="33" t="s">
        <v>559</v>
      </c>
      <c r="D1046" s="26" t="s">
        <v>561</v>
      </c>
      <c r="E1046" s="26" t="s">
        <v>562</v>
      </c>
      <c r="F1046" s="30">
        <v>1.47</v>
      </c>
      <c r="H1046" s="80"/>
    </row>
    <row r="1047" spans="1:8" ht="15.75">
      <c r="A1047" s="26"/>
      <c r="B1047" s="27"/>
      <c r="C1047" s="33" t="s">
        <v>117</v>
      </c>
      <c r="D1047" s="26"/>
      <c r="E1047" s="26"/>
      <c r="F1047" s="30"/>
      <c r="H1047" s="80"/>
    </row>
    <row r="1048" spans="1:255" ht="15.75">
      <c r="A1048" s="50"/>
      <c r="B1048" s="72"/>
      <c r="C1048" s="73"/>
      <c r="D1048" s="50"/>
      <c r="E1048" s="35" t="s">
        <v>169</v>
      </c>
      <c r="F1048" s="36">
        <f>SUM(F1000:F1040)</f>
        <v>31.759000000000004</v>
      </c>
      <c r="G1048" s="74"/>
      <c r="H1048" s="74"/>
      <c r="I1048" s="74"/>
      <c r="J1048" s="74"/>
      <c r="K1048" s="74"/>
      <c r="L1048" s="74"/>
      <c r="M1048" s="74"/>
      <c r="N1048" s="74"/>
      <c r="O1048" s="74"/>
      <c r="P1048" s="74"/>
      <c r="Q1048" s="74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  <c r="AL1048" s="74"/>
      <c r="AM1048" s="74"/>
      <c r="AN1048" s="74"/>
      <c r="AO1048" s="74"/>
      <c r="AP1048" s="74"/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  <c r="DQ1048" s="74"/>
      <c r="DR1048" s="74"/>
      <c r="DS1048" s="74"/>
      <c r="DT1048" s="74"/>
      <c r="DU1048" s="74"/>
      <c r="DV1048" s="74"/>
      <c r="DW1048" s="74"/>
      <c r="DX1048" s="74"/>
      <c r="DY1048" s="74"/>
      <c r="DZ1048" s="74"/>
      <c r="EA1048" s="74"/>
      <c r="EB1048" s="74"/>
      <c r="EC1048" s="74"/>
      <c r="ED1048" s="74"/>
      <c r="EE1048" s="74"/>
      <c r="EF1048" s="74"/>
      <c r="EG1048" s="74"/>
      <c r="EH1048" s="74"/>
      <c r="EI1048" s="74"/>
      <c r="EJ1048" s="74"/>
      <c r="EK1048" s="74"/>
      <c r="EL1048" s="74"/>
      <c r="EM1048" s="74"/>
      <c r="EN1048" s="74"/>
      <c r="EO1048" s="74"/>
      <c r="EP1048" s="74"/>
      <c r="EQ1048" s="74"/>
      <c r="ER1048" s="74"/>
      <c r="ES1048" s="74"/>
      <c r="ET1048" s="74"/>
      <c r="EU1048" s="74"/>
      <c r="EV1048" s="74"/>
      <c r="EW1048" s="74"/>
      <c r="EX1048" s="74"/>
      <c r="EY1048" s="74"/>
      <c r="EZ1048" s="74"/>
      <c r="FA1048" s="74"/>
      <c r="FB1048" s="74"/>
      <c r="FC1048" s="74"/>
      <c r="FD1048" s="74"/>
      <c r="FE1048" s="74"/>
      <c r="FF1048" s="74"/>
      <c r="FG1048" s="74"/>
      <c r="FH1048" s="74"/>
      <c r="FI1048" s="74"/>
      <c r="FJ1048" s="74"/>
      <c r="FK1048" s="74"/>
      <c r="FL1048" s="74"/>
      <c r="FM1048" s="74"/>
      <c r="FN1048" s="74"/>
      <c r="FO1048" s="74"/>
      <c r="FP1048" s="74"/>
      <c r="FQ1048" s="74"/>
      <c r="FR1048" s="74"/>
      <c r="FS1048" s="74"/>
      <c r="FT1048" s="74"/>
      <c r="FU1048" s="74"/>
      <c r="FV1048" s="74"/>
      <c r="FW1048" s="74"/>
      <c r="FX1048" s="74"/>
      <c r="FY1048" s="74"/>
      <c r="FZ1048" s="74"/>
      <c r="GA1048" s="74"/>
      <c r="GB1048" s="74"/>
      <c r="GC1048" s="74"/>
      <c r="GD1048" s="74"/>
      <c r="GE1048" s="74"/>
      <c r="GF1048" s="74"/>
      <c r="GG1048" s="74"/>
      <c r="GH1048" s="74"/>
      <c r="GI1048" s="74"/>
      <c r="GJ1048" s="74"/>
      <c r="GK1048" s="74"/>
      <c r="GL1048" s="74"/>
      <c r="GM1048" s="74"/>
      <c r="GN1048" s="74"/>
      <c r="GO1048" s="74"/>
      <c r="GP1048" s="74"/>
      <c r="GQ1048" s="74"/>
      <c r="GR1048" s="74"/>
      <c r="GS1048" s="74"/>
      <c r="GT1048" s="74"/>
      <c r="GU1048" s="74"/>
      <c r="GV1048" s="74"/>
      <c r="GW1048" s="74"/>
      <c r="GX1048" s="74"/>
      <c r="GY1048" s="74"/>
      <c r="GZ1048" s="74"/>
      <c r="HA1048" s="74"/>
      <c r="HB1048" s="74"/>
      <c r="HC1048" s="74"/>
      <c r="HD1048" s="74"/>
      <c r="HE1048" s="74"/>
      <c r="HF1048" s="74"/>
      <c r="HG1048" s="74"/>
      <c r="HH1048" s="74"/>
      <c r="HI1048" s="74"/>
      <c r="HJ1048" s="74"/>
      <c r="HK1048" s="74"/>
      <c r="HL1048" s="74"/>
      <c r="HM1048" s="74"/>
      <c r="HN1048" s="74"/>
      <c r="HO1048" s="74"/>
      <c r="HP1048" s="74"/>
      <c r="HQ1048" s="74"/>
      <c r="HR1048" s="74"/>
      <c r="HS1048" s="74"/>
      <c r="HT1048" s="74"/>
      <c r="HU1048" s="74"/>
      <c r="HV1048" s="74"/>
      <c r="HW1048" s="74"/>
      <c r="HX1048" s="74"/>
      <c r="HY1048" s="74"/>
      <c r="HZ1048" s="74"/>
      <c r="IA1048" s="74"/>
      <c r="IB1048" s="74"/>
      <c r="IC1048" s="74"/>
      <c r="ID1048" s="74"/>
      <c r="IE1048" s="74"/>
      <c r="IF1048" s="74"/>
      <c r="IG1048" s="74"/>
      <c r="IH1048" s="74"/>
      <c r="II1048" s="74"/>
      <c r="IJ1048" s="74"/>
      <c r="IK1048" s="74"/>
      <c r="IL1048" s="74"/>
      <c r="IM1048" s="74"/>
      <c r="IN1048" s="74"/>
      <c r="IO1048" s="74"/>
      <c r="IP1048" s="74"/>
      <c r="IQ1048" s="74"/>
      <c r="IR1048" s="74"/>
      <c r="IS1048" s="74"/>
      <c r="IT1048" s="74"/>
      <c r="IU1048" s="74"/>
    </row>
    <row r="1049" spans="1:7" ht="15.75">
      <c r="A1049" s="26"/>
      <c r="B1049" s="27"/>
      <c r="C1049" s="37"/>
      <c r="D1049" s="23" t="s">
        <v>23</v>
      </c>
      <c r="E1049" s="26"/>
      <c r="F1049" s="30"/>
      <c r="G1049" s="80"/>
    </row>
    <row r="1050" spans="1:7" ht="15.75">
      <c r="A1050" s="26"/>
      <c r="B1050" s="27"/>
      <c r="C1050" s="37"/>
      <c r="D1050" s="26"/>
      <c r="E1050" s="26"/>
      <c r="F1050" s="30"/>
      <c r="G1050" s="80"/>
    </row>
    <row r="1051" spans="1:6" ht="15.75">
      <c r="A1051" s="33" t="s">
        <v>358</v>
      </c>
      <c r="B1051" s="27"/>
      <c r="C1051" s="33" t="s">
        <v>90</v>
      </c>
      <c r="D1051" s="26" t="s">
        <v>586</v>
      </c>
      <c r="E1051" s="26" t="s">
        <v>450</v>
      </c>
      <c r="F1051" s="30">
        <v>4.854</v>
      </c>
    </row>
    <row r="1052" spans="1:6" ht="15.75">
      <c r="A1052" s="26"/>
      <c r="B1052" s="27"/>
      <c r="C1052" s="26"/>
      <c r="D1052" s="26"/>
      <c r="E1052" s="26"/>
      <c r="F1052" s="30"/>
    </row>
    <row r="1053" spans="1:6" ht="15.75">
      <c r="A1053" s="26"/>
      <c r="B1053" s="27"/>
      <c r="C1053" s="33" t="s">
        <v>587</v>
      </c>
      <c r="D1053" s="26" t="s">
        <v>588</v>
      </c>
      <c r="E1053" s="26" t="s">
        <v>516</v>
      </c>
      <c r="F1053" s="30">
        <v>0.513</v>
      </c>
    </row>
    <row r="1054" spans="1:6" ht="15.75">
      <c r="A1054" s="26"/>
      <c r="B1054" s="27"/>
      <c r="C1054" s="33" t="s">
        <v>589</v>
      </c>
      <c r="D1054" s="26"/>
      <c r="E1054" s="26"/>
      <c r="F1054" s="30"/>
    </row>
    <row r="1055" spans="1:6" ht="15.75">
      <c r="A1055" s="26"/>
      <c r="B1055" s="27"/>
      <c r="C1055" s="26"/>
      <c r="D1055" s="26"/>
      <c r="E1055" s="26"/>
      <c r="F1055" s="30"/>
    </row>
    <row r="1056" spans="1:255" ht="15.75">
      <c r="A1056" s="50"/>
      <c r="B1056" s="72"/>
      <c r="C1056" s="50"/>
      <c r="D1056" s="50"/>
      <c r="E1056" s="35" t="s">
        <v>106</v>
      </c>
      <c r="F1056" s="36">
        <f>SUM(F1051:F1053)</f>
        <v>5.367</v>
      </c>
      <c r="G1056" s="74"/>
      <c r="H1056" s="81"/>
      <c r="I1056" s="74"/>
      <c r="J1056" s="74"/>
      <c r="K1056" s="74"/>
      <c r="L1056" s="74"/>
      <c r="M1056" s="74"/>
      <c r="N1056" s="74"/>
      <c r="O1056" s="74"/>
      <c r="P1056" s="74"/>
      <c r="Q1056" s="74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  <c r="AL1056" s="74"/>
      <c r="AM1056" s="74"/>
      <c r="AN1056" s="74"/>
      <c r="AO1056" s="74"/>
      <c r="AP1056" s="74"/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  <c r="DQ1056" s="74"/>
      <c r="DR1056" s="74"/>
      <c r="DS1056" s="74"/>
      <c r="DT1056" s="74"/>
      <c r="DU1056" s="74"/>
      <c r="DV1056" s="74"/>
      <c r="DW1056" s="74"/>
      <c r="DX1056" s="74"/>
      <c r="DY1056" s="74"/>
      <c r="DZ1056" s="74"/>
      <c r="EA1056" s="74"/>
      <c r="EB1056" s="74"/>
      <c r="EC1056" s="74"/>
      <c r="ED1056" s="74"/>
      <c r="EE1056" s="74"/>
      <c r="EF1056" s="74"/>
      <c r="EG1056" s="74"/>
      <c r="EH1056" s="74"/>
      <c r="EI1056" s="74"/>
      <c r="EJ1056" s="74"/>
      <c r="EK1056" s="74"/>
      <c r="EL1056" s="74"/>
      <c r="EM1056" s="74"/>
      <c r="EN1056" s="74"/>
      <c r="EO1056" s="74"/>
      <c r="EP1056" s="74"/>
      <c r="EQ1056" s="74"/>
      <c r="ER1056" s="74"/>
      <c r="ES1056" s="74"/>
      <c r="ET1056" s="74"/>
      <c r="EU1056" s="74"/>
      <c r="EV1056" s="74"/>
      <c r="EW1056" s="74"/>
      <c r="EX1056" s="74"/>
      <c r="EY1056" s="74"/>
      <c r="EZ1056" s="74"/>
      <c r="FA1056" s="74"/>
      <c r="FB1056" s="74"/>
      <c r="FC1056" s="74"/>
      <c r="FD1056" s="74"/>
      <c r="FE1056" s="74"/>
      <c r="FF1056" s="74"/>
      <c r="FG1056" s="74"/>
      <c r="FH1056" s="74"/>
      <c r="FI1056" s="74"/>
      <c r="FJ1056" s="74"/>
      <c r="FK1056" s="74"/>
      <c r="FL1056" s="74"/>
      <c r="FM1056" s="74"/>
      <c r="FN1056" s="74"/>
      <c r="FO1056" s="74"/>
      <c r="FP1056" s="74"/>
      <c r="FQ1056" s="74"/>
      <c r="FR1056" s="74"/>
      <c r="FS1056" s="74"/>
      <c r="FT1056" s="74"/>
      <c r="FU1056" s="74"/>
      <c r="FV1056" s="74"/>
      <c r="FW1056" s="74"/>
      <c r="FX1056" s="74"/>
      <c r="FY1056" s="74"/>
      <c r="FZ1056" s="74"/>
      <c r="GA1056" s="74"/>
      <c r="GB1056" s="74"/>
      <c r="GC1056" s="74"/>
      <c r="GD1056" s="74"/>
      <c r="GE1056" s="74"/>
      <c r="GF1056" s="74"/>
      <c r="GG1056" s="74"/>
      <c r="GH1056" s="74"/>
      <c r="GI1056" s="74"/>
      <c r="GJ1056" s="74"/>
      <c r="GK1056" s="74"/>
      <c r="GL1056" s="74"/>
      <c r="GM1056" s="74"/>
      <c r="GN1056" s="74"/>
      <c r="GO1056" s="74"/>
      <c r="GP1056" s="74"/>
      <c r="GQ1056" s="74"/>
      <c r="GR1056" s="74"/>
      <c r="GS1056" s="74"/>
      <c r="GT1056" s="74"/>
      <c r="GU1056" s="74"/>
      <c r="GV1056" s="74"/>
      <c r="GW1056" s="74"/>
      <c r="GX1056" s="74"/>
      <c r="GY1056" s="74"/>
      <c r="GZ1056" s="74"/>
      <c r="HA1056" s="74"/>
      <c r="HB1056" s="74"/>
      <c r="HC1056" s="74"/>
      <c r="HD1056" s="74"/>
      <c r="HE1056" s="74"/>
      <c r="HF1056" s="74"/>
      <c r="HG1056" s="74"/>
      <c r="HH1056" s="74"/>
      <c r="HI1056" s="74"/>
      <c r="HJ1056" s="74"/>
      <c r="HK1056" s="74"/>
      <c r="HL1056" s="74"/>
      <c r="HM1056" s="74"/>
      <c r="HN1056" s="74"/>
      <c r="HO1056" s="74"/>
      <c r="HP1056" s="74"/>
      <c r="HQ1056" s="74"/>
      <c r="HR1056" s="74"/>
      <c r="HS1056" s="74"/>
      <c r="HT1056" s="74"/>
      <c r="HU1056" s="74"/>
      <c r="HV1056" s="74"/>
      <c r="HW1056" s="74"/>
      <c r="HX1056" s="74"/>
      <c r="HY1056" s="74"/>
      <c r="HZ1056" s="74"/>
      <c r="IA1056" s="74"/>
      <c r="IB1056" s="74"/>
      <c r="IC1056" s="74"/>
      <c r="ID1056" s="74"/>
      <c r="IE1056" s="74"/>
      <c r="IF1056" s="74"/>
      <c r="IG1056" s="74"/>
      <c r="IH1056" s="74"/>
      <c r="II1056" s="74"/>
      <c r="IJ1056" s="74"/>
      <c r="IK1056" s="74"/>
      <c r="IL1056" s="74"/>
      <c r="IM1056" s="74"/>
      <c r="IN1056" s="74"/>
      <c r="IO1056" s="74"/>
      <c r="IP1056" s="74"/>
      <c r="IQ1056" s="74"/>
      <c r="IR1056" s="74"/>
      <c r="IS1056" s="74"/>
      <c r="IT1056" s="74"/>
      <c r="IU1056" s="74"/>
    </row>
    <row r="1057" spans="1:8" ht="15.75">
      <c r="A1057" s="26"/>
      <c r="B1057" s="27"/>
      <c r="C1057" s="26"/>
      <c r="D1057" s="26"/>
      <c r="E1057" s="26"/>
      <c r="F1057" s="30"/>
      <c r="H1057" s="80"/>
    </row>
    <row r="1058" spans="1:8" ht="15.75">
      <c r="A1058" s="33" t="s">
        <v>330</v>
      </c>
      <c r="B1058" s="27"/>
      <c r="C1058" s="33" t="s">
        <v>451</v>
      </c>
      <c r="D1058" s="26" t="s">
        <v>588</v>
      </c>
      <c r="E1058" s="26" t="s">
        <v>590</v>
      </c>
      <c r="F1058" s="30">
        <v>1.178</v>
      </c>
      <c r="H1058" s="80"/>
    </row>
    <row r="1059" spans="1:6" ht="15.75">
      <c r="A1059" s="26"/>
      <c r="B1059" s="27"/>
      <c r="C1059" s="33" t="s">
        <v>1047</v>
      </c>
      <c r="D1059" s="26"/>
      <c r="E1059" s="26"/>
      <c r="F1059" s="30"/>
    </row>
    <row r="1060" spans="1:8" ht="15.75">
      <c r="A1060" s="26"/>
      <c r="B1060" s="27"/>
      <c r="C1060" s="26"/>
      <c r="D1060" s="26"/>
      <c r="E1060" s="26"/>
      <c r="F1060" s="30"/>
      <c r="H1060" s="80"/>
    </row>
    <row r="1061" spans="1:8" ht="15.75">
      <c r="A1061" s="26"/>
      <c r="B1061" s="27">
        <v>5710</v>
      </c>
      <c r="C1061" s="33" t="s">
        <v>592</v>
      </c>
      <c r="D1061" s="26" t="s">
        <v>593</v>
      </c>
      <c r="E1061" s="26" t="s">
        <v>594</v>
      </c>
      <c r="F1061" s="30">
        <v>0.48</v>
      </c>
      <c r="H1061" s="80"/>
    </row>
    <row r="1062" spans="1:8" ht="15.75">
      <c r="A1062" s="26"/>
      <c r="B1062" s="27"/>
      <c r="C1062" s="38" t="s">
        <v>1010</v>
      </c>
      <c r="D1062" s="26"/>
      <c r="E1062" s="26"/>
      <c r="F1062" s="30"/>
      <c r="H1062" s="80"/>
    </row>
    <row r="1063" spans="1:8" ht="15.75">
      <c r="A1063" s="26"/>
      <c r="B1063" s="27"/>
      <c r="C1063" s="26"/>
      <c r="D1063" s="26"/>
      <c r="E1063" s="26"/>
      <c r="F1063" s="30"/>
      <c r="H1063" s="80"/>
    </row>
    <row r="1064" spans="1:6" ht="15.75">
      <c r="A1064" s="26"/>
      <c r="B1064" s="27">
        <v>5715</v>
      </c>
      <c r="C1064" s="33" t="s">
        <v>595</v>
      </c>
      <c r="D1064" s="26" t="s">
        <v>596</v>
      </c>
      <c r="E1064" s="26" t="s">
        <v>592</v>
      </c>
      <c r="F1064" s="30">
        <v>0.91</v>
      </c>
    </row>
    <row r="1065" spans="1:6" ht="15.75">
      <c r="A1065" s="26"/>
      <c r="B1065" s="27"/>
      <c r="C1065" s="38" t="s">
        <v>1010</v>
      </c>
      <c r="D1065" s="26"/>
      <c r="E1065" s="26"/>
      <c r="F1065" s="30"/>
    </row>
    <row r="1066" spans="1:6" ht="15.75">
      <c r="A1066" s="26"/>
      <c r="B1066" s="27"/>
      <c r="C1066" s="26"/>
      <c r="D1066" s="26"/>
      <c r="E1066" s="26"/>
      <c r="F1066" s="30"/>
    </row>
    <row r="1067" spans="1:6" ht="15.75">
      <c r="A1067" s="26"/>
      <c r="B1067" s="27">
        <v>5716</v>
      </c>
      <c r="C1067" s="33" t="s">
        <v>597</v>
      </c>
      <c r="D1067" s="26" t="s">
        <v>598</v>
      </c>
      <c r="E1067" s="26" t="s">
        <v>599</v>
      </c>
      <c r="F1067" s="30">
        <v>1.08</v>
      </c>
    </row>
    <row r="1068" spans="1:6" ht="15.75">
      <c r="A1068" s="26"/>
      <c r="B1068" s="27"/>
      <c r="C1068" s="33" t="s">
        <v>600</v>
      </c>
      <c r="D1068" s="26"/>
      <c r="E1068" s="26"/>
      <c r="F1068" s="30"/>
    </row>
    <row r="1069" spans="1:6" ht="15.75">
      <c r="A1069" s="26"/>
      <c r="B1069" s="27"/>
      <c r="C1069" s="38" t="s">
        <v>1010</v>
      </c>
      <c r="D1069" s="26"/>
      <c r="E1069" s="26"/>
      <c r="F1069" s="30"/>
    </row>
    <row r="1070" spans="1:6" ht="15.75">
      <c r="A1070" s="26"/>
      <c r="B1070" s="27"/>
      <c r="C1070" s="26"/>
      <c r="D1070" s="26"/>
      <c r="E1070" s="26"/>
      <c r="F1070" s="30"/>
    </row>
    <row r="1071" spans="1:6" ht="15.75">
      <c r="A1071" s="26"/>
      <c r="B1071" s="27">
        <v>5720</v>
      </c>
      <c r="C1071" s="33" t="s">
        <v>460</v>
      </c>
      <c r="D1071" s="26" t="s">
        <v>602</v>
      </c>
      <c r="E1071" s="26" t="s">
        <v>450</v>
      </c>
      <c r="F1071" s="30">
        <v>3.03</v>
      </c>
    </row>
    <row r="1072" spans="1:8" ht="15.75">
      <c r="A1072" s="26"/>
      <c r="B1072" s="27"/>
      <c r="C1072" s="33" t="s">
        <v>1046</v>
      </c>
      <c r="D1072" s="26"/>
      <c r="E1072" s="26"/>
      <c r="F1072" s="30"/>
      <c r="H1072" s="80"/>
    </row>
    <row r="1073" spans="1:8" ht="15.75">
      <c r="A1073" s="26"/>
      <c r="B1073" s="27"/>
      <c r="C1073" s="38" t="s">
        <v>1029</v>
      </c>
      <c r="D1073" s="26"/>
      <c r="E1073" s="26"/>
      <c r="F1073" s="30"/>
      <c r="H1073" s="80"/>
    </row>
    <row r="1074" spans="1:6" ht="15.75">
      <c r="A1074" s="26"/>
      <c r="B1074" s="27"/>
      <c r="C1074" s="26"/>
      <c r="D1074" s="26"/>
      <c r="E1074" s="35" t="s">
        <v>124</v>
      </c>
      <c r="F1074" s="36">
        <f>SUM(F1058:F1071)</f>
        <v>6.678</v>
      </c>
    </row>
    <row r="1075" spans="1:8" ht="15.75">
      <c r="A1075" s="26"/>
      <c r="B1075" s="27"/>
      <c r="C1075" s="26"/>
      <c r="D1075" s="26"/>
      <c r="E1075" s="26"/>
      <c r="F1075" s="30"/>
      <c r="H1075" s="80"/>
    </row>
    <row r="1076" spans="1:6" ht="15.75">
      <c r="A1076" s="33" t="s">
        <v>236</v>
      </c>
      <c r="B1076" s="27">
        <v>5702</v>
      </c>
      <c r="C1076" s="33" t="s">
        <v>604</v>
      </c>
      <c r="D1076" s="26" t="s">
        <v>460</v>
      </c>
      <c r="E1076" s="26" t="s">
        <v>605</v>
      </c>
      <c r="F1076" s="30">
        <v>1</v>
      </c>
    </row>
    <row r="1077" spans="1:6" ht="15.75">
      <c r="A1077" s="26"/>
      <c r="B1077" s="27"/>
      <c r="C1077" s="38" t="s">
        <v>1028</v>
      </c>
      <c r="D1077" s="26"/>
      <c r="E1077" s="26"/>
      <c r="F1077" s="30"/>
    </row>
    <row r="1078" spans="1:8" ht="15.75">
      <c r="A1078" s="26"/>
      <c r="B1078" s="27"/>
      <c r="C1078" s="26"/>
      <c r="D1078" s="26"/>
      <c r="E1078" s="26"/>
      <c r="F1078" s="30"/>
      <c r="H1078" s="80"/>
    </row>
    <row r="1079" spans="1:6" ht="15.75">
      <c r="A1079" s="26"/>
      <c r="B1079" s="27">
        <v>5704</v>
      </c>
      <c r="C1079" s="33" t="s">
        <v>558</v>
      </c>
      <c r="D1079" s="26" t="s">
        <v>606</v>
      </c>
      <c r="E1079" s="26" t="s">
        <v>90</v>
      </c>
      <c r="F1079" s="30">
        <v>1.79</v>
      </c>
    </row>
    <row r="1080" spans="1:6" ht="15.75">
      <c r="A1080" s="26"/>
      <c r="B1080" s="27"/>
      <c r="C1080" s="38" t="s">
        <v>1019</v>
      </c>
      <c r="D1080" s="26"/>
      <c r="E1080" s="26"/>
      <c r="F1080" s="30"/>
    </row>
    <row r="1081" spans="1:6" ht="15.75">
      <c r="A1081" s="26"/>
      <c r="B1081" s="27"/>
      <c r="C1081" s="26"/>
      <c r="D1081" s="26"/>
      <c r="E1081" s="26"/>
      <c r="F1081" s="30"/>
    </row>
    <row r="1082" spans="1:8" ht="15.75">
      <c r="A1082" s="26"/>
      <c r="B1082" s="27">
        <v>5706</v>
      </c>
      <c r="C1082" s="33" t="s">
        <v>464</v>
      </c>
      <c r="D1082" s="26" t="s">
        <v>607</v>
      </c>
      <c r="E1082" s="26" t="s">
        <v>450</v>
      </c>
      <c r="F1082" s="30">
        <v>0.55</v>
      </c>
      <c r="H1082" s="80"/>
    </row>
    <row r="1083" spans="1:8" ht="15.75">
      <c r="A1083" s="26"/>
      <c r="B1083" s="27"/>
      <c r="C1083" s="38" t="s">
        <v>1028</v>
      </c>
      <c r="D1083" s="26"/>
      <c r="E1083" s="26"/>
      <c r="F1083" s="30"/>
      <c r="H1083" s="80"/>
    </row>
    <row r="1084" spans="1:8" ht="15.75">
      <c r="A1084" s="26"/>
      <c r="B1084" s="27"/>
      <c r="C1084" s="26"/>
      <c r="D1084" s="26"/>
      <c r="E1084" s="26"/>
      <c r="F1084" s="30"/>
      <c r="H1084" s="80"/>
    </row>
    <row r="1085" spans="1:6" ht="15.75">
      <c r="A1085" s="26"/>
      <c r="B1085" s="27">
        <v>5708</v>
      </c>
      <c r="C1085" s="33" t="s">
        <v>459</v>
      </c>
      <c r="D1085" s="26" t="s">
        <v>608</v>
      </c>
      <c r="E1085" s="26" t="s">
        <v>450</v>
      </c>
      <c r="F1085" s="30">
        <v>0.27</v>
      </c>
    </row>
    <row r="1086" spans="1:6" ht="15.75">
      <c r="A1086" s="26"/>
      <c r="B1086" s="27"/>
      <c r="C1086" s="38" t="s">
        <v>1040</v>
      </c>
      <c r="D1086" s="26"/>
      <c r="E1086" s="26"/>
      <c r="F1086" s="30"/>
    </row>
    <row r="1087" spans="1:6" ht="15.75">
      <c r="A1087" s="26"/>
      <c r="B1087" s="27">
        <v>5712</v>
      </c>
      <c r="C1087" s="33" t="s">
        <v>1048</v>
      </c>
      <c r="D1087" s="26" t="s">
        <v>609</v>
      </c>
      <c r="E1087" s="26" t="s">
        <v>1049</v>
      </c>
      <c r="F1087" s="30">
        <v>0.69</v>
      </c>
    </row>
    <row r="1088" spans="1:6" ht="15.75">
      <c r="A1088" s="26"/>
      <c r="B1088" s="27"/>
      <c r="C1088" s="38" t="s">
        <v>117</v>
      </c>
      <c r="D1088" s="26"/>
      <c r="E1088" s="26"/>
      <c r="F1088" s="30"/>
    </row>
    <row r="1089" spans="1:6" ht="15.75">
      <c r="A1089" s="26"/>
      <c r="B1089" s="27"/>
      <c r="C1089" s="26"/>
      <c r="D1089" s="26"/>
      <c r="E1089" s="26"/>
      <c r="F1089" s="30"/>
    </row>
    <row r="1090" spans="1:6" ht="15.75">
      <c r="A1090" s="26"/>
      <c r="B1090" s="27">
        <v>5714</v>
      </c>
      <c r="C1090" s="33" t="s">
        <v>606</v>
      </c>
      <c r="D1090" s="26" t="s">
        <v>610</v>
      </c>
      <c r="E1090" s="26" t="s">
        <v>611</v>
      </c>
      <c r="F1090" s="30">
        <v>1.67</v>
      </c>
    </row>
    <row r="1091" spans="1:6" ht="15.75">
      <c r="A1091" s="26"/>
      <c r="B1091" s="27"/>
      <c r="C1091" s="38" t="s">
        <v>1019</v>
      </c>
      <c r="D1091" s="26"/>
      <c r="E1091" s="26"/>
      <c r="F1091" s="30"/>
    </row>
    <row r="1092" spans="1:6" ht="15.75">
      <c r="A1092" s="26"/>
      <c r="B1092" s="27"/>
      <c r="C1092" s="26"/>
      <c r="D1092" s="26"/>
      <c r="E1092" s="26"/>
      <c r="F1092" s="30"/>
    </row>
    <row r="1093" spans="1:6" ht="15.75">
      <c r="A1093" s="26"/>
      <c r="B1093" s="27">
        <v>5716</v>
      </c>
      <c r="C1093" s="33" t="s">
        <v>612</v>
      </c>
      <c r="D1093" s="26" t="s">
        <v>614</v>
      </c>
      <c r="E1093" s="26" t="s">
        <v>613</v>
      </c>
      <c r="F1093" s="30">
        <v>0.48</v>
      </c>
    </row>
    <row r="1094" spans="1:6" ht="15.75">
      <c r="A1094" s="26"/>
      <c r="B1094" s="27"/>
      <c r="C1094" s="33" t="s">
        <v>615</v>
      </c>
      <c r="D1094" s="26"/>
      <c r="E1094" s="26"/>
      <c r="F1094" s="30"/>
    </row>
    <row r="1095" spans="1:6" ht="15.75">
      <c r="A1095" s="26"/>
      <c r="B1095" s="27"/>
      <c r="C1095" s="33" t="s">
        <v>1010</v>
      </c>
      <c r="D1095" s="26"/>
      <c r="E1095" s="26"/>
      <c r="F1095" s="30"/>
    </row>
    <row r="1096" spans="1:6" ht="15.75">
      <c r="A1096" s="26"/>
      <c r="B1096" s="27"/>
      <c r="C1096" s="26"/>
      <c r="D1096" s="26"/>
      <c r="E1096" s="26"/>
      <c r="F1096" s="30"/>
    </row>
    <row r="1097" spans="1:6" ht="15.75">
      <c r="A1097" s="26"/>
      <c r="B1097" s="27">
        <v>5718</v>
      </c>
      <c r="C1097" s="33" t="s">
        <v>616</v>
      </c>
      <c r="D1097" s="26" t="s">
        <v>617</v>
      </c>
      <c r="E1097" s="26" t="s">
        <v>618</v>
      </c>
      <c r="F1097" s="30">
        <v>0.35</v>
      </c>
    </row>
    <row r="1098" spans="1:6" ht="15.75">
      <c r="A1098" s="26"/>
      <c r="B1098" s="27"/>
      <c r="C1098" s="38" t="s">
        <v>1050</v>
      </c>
      <c r="D1098" s="26"/>
      <c r="E1098" s="26"/>
      <c r="F1098" s="30"/>
    </row>
    <row r="1099" spans="1:6" ht="15.75">
      <c r="A1099" s="26"/>
      <c r="B1099" s="27"/>
      <c r="C1099" s="26"/>
      <c r="D1099" s="26"/>
      <c r="E1099" s="26"/>
      <c r="F1099" s="30"/>
    </row>
    <row r="1100" spans="1:6" ht="15.75">
      <c r="A1100" s="26"/>
      <c r="B1100" s="27">
        <v>5720</v>
      </c>
      <c r="C1100" s="33" t="s">
        <v>601</v>
      </c>
      <c r="D1100" s="26" t="s">
        <v>619</v>
      </c>
      <c r="E1100" s="26" t="s">
        <v>620</v>
      </c>
      <c r="F1100" s="30">
        <v>0.39</v>
      </c>
    </row>
    <row r="1101" spans="1:6" ht="15.75">
      <c r="A1101" s="26"/>
      <c r="B1101" s="27"/>
      <c r="C1101" s="33" t="s">
        <v>615</v>
      </c>
      <c r="D1101" s="26"/>
      <c r="E1101" s="26"/>
      <c r="F1101" s="30"/>
    </row>
    <row r="1102" spans="1:6" ht="15.75">
      <c r="A1102" s="26"/>
      <c r="B1102" s="27"/>
      <c r="C1102" s="38" t="s">
        <v>1022</v>
      </c>
      <c r="D1102" s="26"/>
      <c r="E1102" s="26"/>
      <c r="F1102" s="30"/>
    </row>
    <row r="1103" spans="1:6" ht="15.75">
      <c r="A1103" s="26"/>
      <c r="B1103" s="27"/>
      <c r="C1103" s="26"/>
      <c r="D1103" s="26"/>
      <c r="E1103" s="26"/>
      <c r="F1103" s="30"/>
    </row>
    <row r="1104" spans="1:6" ht="15.75">
      <c r="A1104" s="26"/>
      <c r="B1104" s="27">
        <v>5721</v>
      </c>
      <c r="C1104" s="33" t="s">
        <v>621</v>
      </c>
      <c r="D1104" s="26" t="s">
        <v>622</v>
      </c>
      <c r="E1104" s="26" t="s">
        <v>460</v>
      </c>
      <c r="F1104" s="30">
        <v>1.09</v>
      </c>
    </row>
    <row r="1105" spans="1:6" ht="15.75">
      <c r="A1105" s="26"/>
      <c r="B1105" s="27"/>
      <c r="C1105" s="33" t="s">
        <v>1022</v>
      </c>
      <c r="D1105" s="26"/>
      <c r="E1105" s="26"/>
      <c r="F1105" s="30"/>
    </row>
    <row r="1106" spans="1:6" ht="15.75">
      <c r="A1106" s="26"/>
      <c r="B1106" s="27"/>
      <c r="C1106" s="26"/>
      <c r="D1106" s="26"/>
      <c r="E1106" s="26"/>
      <c r="F1106" s="30"/>
    </row>
    <row r="1107" spans="1:6" ht="15.75">
      <c r="A1107" s="26"/>
      <c r="B1107" s="27">
        <v>5722</v>
      </c>
      <c r="C1107" s="33" t="s">
        <v>623</v>
      </c>
      <c r="D1107" s="26" t="s">
        <v>90</v>
      </c>
      <c r="E1107" s="26" t="s">
        <v>460</v>
      </c>
      <c r="F1107" s="30">
        <v>1.21</v>
      </c>
    </row>
    <row r="1108" spans="1:6" ht="15.75">
      <c r="A1108" s="26"/>
      <c r="B1108" s="27"/>
      <c r="C1108" s="38" t="s">
        <v>1051</v>
      </c>
      <c r="D1108" s="26"/>
      <c r="E1108" s="26"/>
      <c r="F1108" s="30"/>
    </row>
    <row r="1109" spans="1:6" ht="15.75">
      <c r="A1109" s="26"/>
      <c r="B1109" s="27"/>
      <c r="C1109" s="38"/>
      <c r="D1109" s="26"/>
      <c r="E1109" s="26"/>
      <c r="F1109" s="30"/>
    </row>
    <row r="1110" spans="1:6" ht="15.75">
      <c r="A1110" s="26"/>
      <c r="B1110" s="27"/>
      <c r="C1110" s="38"/>
      <c r="D1110" s="26"/>
      <c r="E1110" s="35" t="s">
        <v>169</v>
      </c>
      <c r="F1110" s="36">
        <f>SUM(F1076:F1107)</f>
        <v>9.489999999999998</v>
      </c>
    </row>
    <row r="1111" spans="1:6" ht="15.75">
      <c r="A1111" s="26"/>
      <c r="B1111" s="27"/>
      <c r="C1111" s="38"/>
      <c r="D1111" s="26"/>
      <c r="E1111" s="50"/>
      <c r="F1111" s="30"/>
    </row>
    <row r="1112" spans="1:7" ht="15.75">
      <c r="A1112" s="26"/>
      <c r="B1112" s="27"/>
      <c r="C1112" s="37"/>
      <c r="D1112" s="23" t="s">
        <v>24</v>
      </c>
      <c r="E1112" s="26"/>
      <c r="F1112" s="30"/>
      <c r="G1112" s="80"/>
    </row>
    <row r="1113" spans="1:7" ht="15.75">
      <c r="A1113" s="26"/>
      <c r="B1113" s="27"/>
      <c r="C1113" s="37"/>
      <c r="D1113" s="26"/>
      <c r="E1113" s="26"/>
      <c r="F1113" s="30"/>
      <c r="G1113" s="80"/>
    </row>
    <row r="1114" spans="1:6" ht="15.75">
      <c r="A1114" s="33" t="s">
        <v>201</v>
      </c>
      <c r="B1114" s="27"/>
      <c r="C1114" s="33" t="s">
        <v>428</v>
      </c>
      <c r="D1114" s="26" t="s">
        <v>540</v>
      </c>
      <c r="E1114" s="26" t="s">
        <v>624</v>
      </c>
      <c r="F1114" s="30">
        <v>6.601</v>
      </c>
    </row>
    <row r="1115" spans="1:6" ht="15.75">
      <c r="A1115" s="26"/>
      <c r="B1115" s="27"/>
      <c r="C1115" s="26"/>
      <c r="D1115" s="26"/>
      <c r="E1115" s="26"/>
      <c r="F1115" s="30"/>
    </row>
    <row r="1116" spans="1:6" ht="15.75">
      <c r="A1116" s="26"/>
      <c r="B1116" s="27"/>
      <c r="C1116" s="26"/>
      <c r="D1116" s="26"/>
      <c r="E1116" s="35" t="s">
        <v>203</v>
      </c>
      <c r="F1116" s="36">
        <f>SUM(F1114)</f>
        <v>6.601</v>
      </c>
    </row>
    <row r="1117" spans="1:6" ht="15.75">
      <c r="A1117" s="26"/>
      <c r="B1117" s="27"/>
      <c r="C1117" s="26"/>
      <c r="D1117" s="26"/>
      <c r="E1117" s="26"/>
      <c r="F1117" s="30"/>
    </row>
    <row r="1118" spans="1:6" ht="15.75">
      <c r="A1118" s="33" t="s">
        <v>330</v>
      </c>
      <c r="B1118" s="27"/>
      <c r="C1118" s="33" t="s">
        <v>376</v>
      </c>
      <c r="D1118" s="26" t="s">
        <v>625</v>
      </c>
      <c r="E1118" s="26" t="s">
        <v>626</v>
      </c>
      <c r="F1118" s="30">
        <v>3.686</v>
      </c>
    </row>
    <row r="1119" spans="1:6" ht="15.75">
      <c r="A1119" s="26"/>
      <c r="B1119" s="27"/>
      <c r="C1119" s="26"/>
      <c r="D1119" s="26"/>
      <c r="E1119" s="26"/>
      <c r="F1119" s="30"/>
    </row>
    <row r="1120" spans="1:6" ht="15.75">
      <c r="A1120" s="26"/>
      <c r="B1120" s="27"/>
      <c r="C1120" s="33" t="s">
        <v>90</v>
      </c>
      <c r="D1120" s="26" t="s">
        <v>540</v>
      </c>
      <c r="E1120" s="26" t="s">
        <v>624</v>
      </c>
      <c r="F1120" s="30">
        <v>7.834</v>
      </c>
    </row>
    <row r="1121" spans="1:6" ht="15.75">
      <c r="A1121" s="26"/>
      <c r="B1121" s="27"/>
      <c r="C1121" s="26"/>
      <c r="D1121" s="26"/>
      <c r="E1121" s="26"/>
      <c r="F1121" s="30"/>
    </row>
    <row r="1122" spans="1:6" ht="15.75">
      <c r="A1122" s="26"/>
      <c r="B1122" s="27"/>
      <c r="C1122" s="26"/>
      <c r="D1122" s="26"/>
      <c r="E1122" s="35" t="s">
        <v>124</v>
      </c>
      <c r="F1122" s="36">
        <f>SUM(F1118:F1120)</f>
        <v>11.52</v>
      </c>
    </row>
    <row r="1123" spans="1:6" ht="15.75">
      <c r="A1123" s="26"/>
      <c r="B1123" s="27"/>
      <c r="C1123" s="26"/>
      <c r="D1123" s="26"/>
      <c r="E1123" s="26"/>
      <c r="F1123" s="30"/>
    </row>
    <row r="1124" spans="1:6" ht="15.75">
      <c r="A1124" s="26"/>
      <c r="B1124" s="27"/>
      <c r="C1124" s="26"/>
      <c r="D1124" s="26"/>
      <c r="E1124" s="26"/>
      <c r="F1124" s="30"/>
    </row>
    <row r="1125" spans="1:6" ht="15.75">
      <c r="A1125" s="33" t="s">
        <v>236</v>
      </c>
      <c r="B1125" s="27">
        <v>5802</v>
      </c>
      <c r="C1125" s="33" t="s">
        <v>627</v>
      </c>
      <c r="D1125" s="26" t="s">
        <v>376</v>
      </c>
      <c r="E1125" s="26" t="s">
        <v>628</v>
      </c>
      <c r="F1125" s="30">
        <v>2.35</v>
      </c>
    </row>
    <row r="1126" spans="1:6" ht="15.75">
      <c r="A1126" s="26"/>
      <c r="B1126" s="27"/>
      <c r="C1126" s="38" t="s">
        <v>1045</v>
      </c>
      <c r="D1126" s="26"/>
      <c r="E1126" s="26"/>
      <c r="F1126" s="30"/>
    </row>
    <row r="1127" spans="1:6" ht="15.75">
      <c r="A1127" s="26"/>
      <c r="B1127" s="27"/>
      <c r="C1127" s="26"/>
      <c r="D1127" s="26"/>
      <c r="E1127" s="26"/>
      <c r="F1127" s="30"/>
    </row>
    <row r="1128" spans="1:6" ht="15.75">
      <c r="A1128" s="26"/>
      <c r="B1128" s="27">
        <v>5804</v>
      </c>
      <c r="C1128" s="33" t="s">
        <v>1052</v>
      </c>
      <c r="D1128" s="26" t="s">
        <v>629</v>
      </c>
      <c r="E1128" s="26" t="s">
        <v>630</v>
      </c>
      <c r="F1128" s="30">
        <v>1.6</v>
      </c>
    </row>
    <row r="1129" spans="1:6" ht="15.75">
      <c r="A1129" s="26"/>
      <c r="B1129" s="27"/>
      <c r="C1129" s="33" t="s">
        <v>65</v>
      </c>
      <c r="D1129" s="26"/>
      <c r="E1129" s="26"/>
      <c r="F1129" s="30"/>
    </row>
    <row r="1130" spans="1:6" ht="15.75">
      <c r="A1130" s="26"/>
      <c r="B1130" s="27"/>
      <c r="C1130" s="38" t="s">
        <v>1053</v>
      </c>
      <c r="D1130" s="26"/>
      <c r="E1130" s="26"/>
      <c r="F1130" s="30"/>
    </row>
    <row r="1131" spans="1:6" ht="15.75">
      <c r="A1131" s="26"/>
      <c r="B1131" s="27"/>
      <c r="C1131" s="26"/>
      <c r="D1131" s="26"/>
      <c r="E1131" s="26"/>
      <c r="F1131" s="30"/>
    </row>
    <row r="1132" spans="1:6" ht="15.75">
      <c r="A1132" s="26"/>
      <c r="B1132" s="27">
        <v>5806</v>
      </c>
      <c r="C1132" s="33" t="s">
        <v>630</v>
      </c>
      <c r="D1132" s="26" t="s">
        <v>90</v>
      </c>
      <c r="E1132" s="26" t="s">
        <v>631</v>
      </c>
      <c r="F1132" s="30">
        <v>8.19</v>
      </c>
    </row>
    <row r="1133" spans="1:6" ht="15.75">
      <c r="A1133" s="26"/>
      <c r="B1133" s="27"/>
      <c r="C1133" s="38" t="s">
        <v>1030</v>
      </c>
      <c r="D1133" s="26"/>
      <c r="E1133" s="26"/>
      <c r="F1133" s="30"/>
    </row>
    <row r="1134" spans="1:6" ht="15.75">
      <c r="A1134" s="26"/>
      <c r="B1134" s="27"/>
      <c r="C1134" s="26"/>
      <c r="D1134" s="26"/>
      <c r="E1134" s="26"/>
      <c r="F1134" s="30"/>
    </row>
    <row r="1135" spans="1:6" ht="15.75">
      <c r="A1135" s="26"/>
      <c r="B1135" s="27">
        <v>5808</v>
      </c>
      <c r="C1135" s="33" t="s">
        <v>364</v>
      </c>
      <c r="D1135" s="26" t="s">
        <v>90</v>
      </c>
      <c r="E1135" s="26" t="s">
        <v>632</v>
      </c>
      <c r="F1135" s="30">
        <v>0.65</v>
      </c>
    </row>
    <row r="1136" spans="1:6" ht="15.75">
      <c r="A1136" s="26"/>
      <c r="B1136" s="27"/>
      <c r="C1136" s="33" t="s">
        <v>633</v>
      </c>
      <c r="D1136" s="26"/>
      <c r="E1136" s="26"/>
      <c r="F1136" s="30"/>
    </row>
    <row r="1137" spans="1:6" ht="15.75">
      <c r="A1137" s="26"/>
      <c r="B1137" s="27"/>
      <c r="C1137" s="38" t="s">
        <v>1010</v>
      </c>
      <c r="D1137" s="26"/>
      <c r="E1137" s="26"/>
      <c r="F1137" s="30"/>
    </row>
    <row r="1138" spans="1:6" ht="15.75">
      <c r="A1138" s="26"/>
      <c r="B1138" s="27"/>
      <c r="C1138" s="26"/>
      <c r="D1138" s="26"/>
      <c r="E1138" s="26"/>
      <c r="F1138" s="30"/>
    </row>
    <row r="1139" spans="1:6" ht="15.75">
      <c r="A1139" s="26"/>
      <c r="B1139" s="27">
        <v>5810</v>
      </c>
      <c r="C1139" s="33" t="s">
        <v>634</v>
      </c>
      <c r="D1139" s="26" t="s">
        <v>540</v>
      </c>
      <c r="E1139" s="26" t="s">
        <v>90</v>
      </c>
      <c r="F1139" s="30">
        <v>3.05</v>
      </c>
    </row>
    <row r="1140" spans="1:6" ht="15.75">
      <c r="A1140" s="26"/>
      <c r="B1140" s="27"/>
      <c r="C1140" s="38" t="s">
        <v>1019</v>
      </c>
      <c r="D1140" s="26"/>
      <c r="E1140" s="26"/>
      <c r="F1140" s="30"/>
    </row>
    <row r="1141" spans="1:6" ht="15.75">
      <c r="A1141" s="26"/>
      <c r="B1141" s="27"/>
      <c r="C1141" s="26"/>
      <c r="D1141" s="26"/>
      <c r="E1141" s="26"/>
      <c r="F1141" s="30"/>
    </row>
    <row r="1142" spans="1:6" ht="15.75">
      <c r="A1142" s="26"/>
      <c r="B1142" s="27">
        <v>5812</v>
      </c>
      <c r="C1142" s="33" t="s">
        <v>635</v>
      </c>
      <c r="D1142" s="26" t="s">
        <v>90</v>
      </c>
      <c r="E1142" s="26" t="s">
        <v>364</v>
      </c>
      <c r="F1142" s="30">
        <v>1.42</v>
      </c>
    </row>
    <row r="1143" spans="1:6" ht="15.75">
      <c r="A1143" s="26"/>
      <c r="B1143" s="27"/>
      <c r="C1143" s="38" t="s">
        <v>1019</v>
      </c>
      <c r="D1143" s="26"/>
      <c r="E1143" s="26"/>
      <c r="F1143" s="30"/>
    </row>
    <row r="1144" spans="1:6" ht="15.75">
      <c r="A1144" s="26"/>
      <c r="B1144" s="27"/>
      <c r="C1144" s="26"/>
      <c r="D1144" s="26"/>
      <c r="E1144" s="26"/>
      <c r="F1144" s="30"/>
    </row>
    <row r="1145" spans="1:6" ht="15.75">
      <c r="A1145" s="26"/>
      <c r="B1145" s="27">
        <v>5814</v>
      </c>
      <c r="C1145" s="33" t="s">
        <v>636</v>
      </c>
      <c r="D1145" s="26" t="s">
        <v>627</v>
      </c>
      <c r="E1145" s="26" t="s">
        <v>637</v>
      </c>
      <c r="F1145" s="30">
        <v>1.35</v>
      </c>
    </row>
    <row r="1146" spans="1:6" ht="15.75">
      <c r="A1146" s="26"/>
      <c r="B1146" s="27"/>
      <c r="C1146" s="38" t="s">
        <v>1027</v>
      </c>
      <c r="D1146" s="26"/>
      <c r="E1146" s="26"/>
      <c r="F1146" s="30"/>
    </row>
    <row r="1147" spans="1:6" ht="15.75">
      <c r="A1147" s="26"/>
      <c r="B1147" s="27"/>
      <c r="C1147" s="26"/>
      <c r="D1147" s="26"/>
      <c r="E1147" s="26"/>
      <c r="F1147" s="30"/>
    </row>
    <row r="1148" spans="1:6" ht="15.75">
      <c r="A1148" s="26"/>
      <c r="B1148" s="27">
        <v>5808</v>
      </c>
      <c r="C1148" s="33" t="s">
        <v>638</v>
      </c>
      <c r="D1148" s="26" t="s">
        <v>639</v>
      </c>
      <c r="E1148" s="26" t="s">
        <v>640</v>
      </c>
      <c r="F1148" s="30">
        <v>3.04</v>
      </c>
    </row>
    <row r="1149" spans="1:6" ht="15.75">
      <c r="A1149" s="26"/>
      <c r="B1149" s="27"/>
      <c r="C1149" s="38" t="s">
        <v>1054</v>
      </c>
      <c r="D1149" s="26"/>
      <c r="E1149" s="26"/>
      <c r="F1149" s="30"/>
    </row>
    <row r="1150" spans="1:6" ht="15.75">
      <c r="A1150" s="26"/>
      <c r="B1150" s="27"/>
      <c r="C1150" s="38" t="s">
        <v>1010</v>
      </c>
      <c r="D1150" s="26"/>
      <c r="E1150" s="35" t="s">
        <v>169</v>
      </c>
      <c r="F1150" s="36">
        <f>SUM(F1125:F1148)</f>
        <v>21.65</v>
      </c>
    </row>
    <row r="1151" spans="1:6" ht="15.75">
      <c r="A1151" s="26"/>
      <c r="B1151" s="27"/>
      <c r="C1151" s="37"/>
      <c r="D1151" s="26"/>
      <c r="E1151" s="26"/>
      <c r="F1151" s="30"/>
    </row>
    <row r="1152" spans="1:6" ht="15.75">
      <c r="A1152" s="39"/>
      <c r="B1152" s="40"/>
      <c r="C1152" s="47"/>
      <c r="D1152" s="48" t="s">
        <v>641</v>
      </c>
      <c r="E1152" s="48" t="s">
        <v>192</v>
      </c>
      <c r="F1152" s="49">
        <f>F757+F803+F921+F969+F1116</f>
        <v>26.958999999999996</v>
      </c>
    </row>
    <row r="1153" spans="1:6" ht="15.75">
      <c r="A1153" s="26"/>
      <c r="B1153" s="27"/>
      <c r="C1153" s="26"/>
      <c r="D1153" s="26"/>
      <c r="E1153" s="35" t="s">
        <v>193</v>
      </c>
      <c r="F1153" s="36">
        <f>F673+F871</f>
        <v>8.052</v>
      </c>
    </row>
    <row r="1154" spans="1:6" ht="15.75">
      <c r="A1154" s="26"/>
      <c r="B1154" s="27"/>
      <c r="C1154" s="37"/>
      <c r="D1154" s="26"/>
      <c r="E1154" s="35" t="s">
        <v>194</v>
      </c>
      <c r="F1154" s="36">
        <f>F708+F763+F811+F877+F931+F978+F1056</f>
        <v>50.262</v>
      </c>
    </row>
    <row r="1155" spans="1:6" ht="15.75">
      <c r="A1155" s="26"/>
      <c r="B1155" s="27"/>
      <c r="C1155" s="37"/>
      <c r="D1155" s="26"/>
      <c r="E1155" s="35" t="s">
        <v>195</v>
      </c>
      <c r="F1155" s="36">
        <f>SUM(F734+F773+F828+F881+F940+F1014+F1074+F1122)</f>
        <v>63.098</v>
      </c>
    </row>
    <row r="1156" spans="1:6" ht="15.75">
      <c r="A1156" s="26"/>
      <c r="B1156" s="27"/>
      <c r="C1156" s="37"/>
      <c r="D1156" s="26"/>
      <c r="E1156" s="35" t="s">
        <v>196</v>
      </c>
      <c r="F1156" s="36">
        <f>F751+F794+F863+F915+F963+F1048+F1110+F1150</f>
        <v>104.68799999999999</v>
      </c>
    </row>
    <row r="1157" spans="1:6" ht="15.75">
      <c r="A1157" s="26"/>
      <c r="B1157" s="27"/>
      <c r="C1157" s="26"/>
      <c r="D1157" s="26"/>
      <c r="E1157" s="35" t="s">
        <v>197</v>
      </c>
      <c r="F1157" s="36">
        <f>SUM(F1152:F1156)</f>
        <v>253.05899999999997</v>
      </c>
    </row>
    <row r="1158" spans="1:6" ht="15.75">
      <c r="A1158" s="26"/>
      <c r="B1158" s="27"/>
      <c r="C1158" s="37"/>
      <c r="D1158" s="26"/>
      <c r="E1158" s="35" t="s">
        <v>198</v>
      </c>
      <c r="F1158" s="36">
        <v>408.392</v>
      </c>
    </row>
    <row r="1159" spans="1:6" ht="15.75">
      <c r="A1159" s="26"/>
      <c r="B1159" s="27"/>
      <c r="C1159" s="37"/>
      <c r="D1159" s="26"/>
      <c r="E1159" s="50"/>
      <c r="F1159" s="36"/>
    </row>
    <row r="1160" spans="1:6" ht="15.75">
      <c r="A1160" s="26"/>
      <c r="B1160" s="27"/>
      <c r="C1160" s="37"/>
      <c r="D1160" s="26"/>
      <c r="E1160" s="35" t="s">
        <v>199</v>
      </c>
      <c r="F1160" s="36">
        <f>F1157+F1158</f>
        <v>661.451</v>
      </c>
    </row>
    <row r="1161" spans="1:6" ht="15.75">
      <c r="A1161" s="44"/>
      <c r="B1161" s="45"/>
      <c r="C1161" s="51"/>
      <c r="D1161" s="44"/>
      <c r="E1161" s="52" t="s">
        <v>200</v>
      </c>
      <c r="F1161" s="53">
        <f>(F1157/F1160)*100</f>
        <v>38.25816273616639</v>
      </c>
    </row>
    <row r="1162" spans="1:6" ht="16.5" thickBot="1">
      <c r="A1162" s="60"/>
      <c r="B1162" s="61"/>
      <c r="C1162" s="62"/>
      <c r="D1162" s="5"/>
      <c r="E1162" s="63"/>
      <c r="F1162" s="64"/>
    </row>
    <row r="1163" spans="1:6" ht="16.5" thickBot="1">
      <c r="A1163" s="60"/>
      <c r="B1163" s="61"/>
      <c r="C1163" s="62"/>
      <c r="D1163" s="17" t="s">
        <v>683</v>
      </c>
      <c r="E1163" s="5"/>
      <c r="F1163" s="84"/>
    </row>
    <row r="1164" spans="1:6" ht="15.75">
      <c r="A1164" s="65"/>
      <c r="B1164" s="66"/>
      <c r="C1164" s="67"/>
      <c r="D1164" s="10"/>
      <c r="E1164" s="10"/>
      <c r="F1164" s="85"/>
    </row>
    <row r="1165" spans="1:6" ht="15.75">
      <c r="A1165" s="23" t="s">
        <v>84</v>
      </c>
      <c r="B1165" s="24"/>
      <c r="C1165" s="79" t="s">
        <v>85</v>
      </c>
      <c r="D1165" s="70" t="s">
        <v>86</v>
      </c>
      <c r="E1165" s="70" t="s">
        <v>87</v>
      </c>
      <c r="F1165" s="71" t="s">
        <v>88</v>
      </c>
    </row>
    <row r="1166" spans="1:6" ht="15.75">
      <c r="A1166" s="33"/>
      <c r="B1166" s="27"/>
      <c r="C1166" s="42"/>
      <c r="D1166" s="23" t="s">
        <v>25</v>
      </c>
      <c r="E1166" s="28"/>
      <c r="F1166" s="86"/>
    </row>
    <row r="1167" spans="1:7" ht="15.75">
      <c r="A1167" s="26"/>
      <c r="B1167" s="27"/>
      <c r="C1167" s="37"/>
      <c r="D1167" s="26"/>
      <c r="E1167" s="26"/>
      <c r="F1167" s="30"/>
      <c r="G1167" s="80"/>
    </row>
    <row r="1168" spans="1:6" ht="15.75">
      <c r="A1168" s="33" t="s">
        <v>358</v>
      </c>
      <c r="B1168" s="27"/>
      <c r="C1168" s="33" t="s">
        <v>642</v>
      </c>
      <c r="D1168" s="26" t="s">
        <v>162</v>
      </c>
      <c r="E1168" s="26" t="s">
        <v>643</v>
      </c>
      <c r="F1168" s="30">
        <v>5.406</v>
      </c>
    </row>
    <row r="1169" spans="1:6" ht="15.75">
      <c r="A1169" s="26"/>
      <c r="B1169" s="27"/>
      <c r="C1169" s="33" t="s">
        <v>644</v>
      </c>
      <c r="D1169" s="26"/>
      <c r="E1169" s="26"/>
      <c r="F1169" s="30"/>
    </row>
    <row r="1170" spans="1:6" ht="15.75">
      <c r="A1170" s="26"/>
      <c r="B1170" s="27"/>
      <c r="C1170" s="26"/>
      <c r="D1170" s="26"/>
      <c r="E1170" s="26"/>
      <c r="F1170" s="30"/>
    </row>
    <row r="1171" spans="1:6" ht="15.75">
      <c r="A1171" s="26"/>
      <c r="B1171" s="27"/>
      <c r="C1171" s="26"/>
      <c r="D1171" s="26"/>
      <c r="E1171" s="35" t="s">
        <v>106</v>
      </c>
      <c r="F1171" s="36">
        <f>SUM(F1168)</f>
        <v>5.406</v>
      </c>
    </row>
    <row r="1172" spans="1:6" ht="15.75">
      <c r="A1172" s="26"/>
      <c r="B1172" s="27"/>
      <c r="C1172" s="26"/>
      <c r="D1172" s="26"/>
      <c r="E1172" s="26"/>
      <c r="F1172" s="30"/>
    </row>
    <row r="1173" spans="1:6" ht="15.75">
      <c r="A1173" s="33" t="s">
        <v>330</v>
      </c>
      <c r="B1173" s="27"/>
      <c r="C1173" s="33" t="s">
        <v>222</v>
      </c>
      <c r="D1173" s="26" t="s">
        <v>645</v>
      </c>
      <c r="E1173" s="26" t="s">
        <v>646</v>
      </c>
      <c r="F1173" s="30">
        <v>1.8</v>
      </c>
    </row>
    <row r="1174" spans="1:6" ht="15.75">
      <c r="A1174" s="26"/>
      <c r="B1174" s="27"/>
      <c r="C1174" s="33" t="s">
        <v>40</v>
      </c>
      <c r="D1174" s="26"/>
      <c r="E1174" s="26"/>
      <c r="F1174" s="30"/>
    </row>
    <row r="1175" spans="1:6" ht="15.75">
      <c r="A1175" s="26"/>
      <c r="B1175" s="27"/>
      <c r="C1175" s="26"/>
      <c r="D1175" s="26"/>
      <c r="E1175" s="26"/>
      <c r="F1175" s="30"/>
    </row>
    <row r="1176" spans="1:6" ht="15.75">
      <c r="A1176" s="26"/>
      <c r="B1176" s="27"/>
      <c r="C1176" s="33" t="s">
        <v>647</v>
      </c>
      <c r="D1176" s="26" t="s">
        <v>645</v>
      </c>
      <c r="E1176" s="26" t="s">
        <v>648</v>
      </c>
      <c r="F1176" s="30">
        <v>1.014</v>
      </c>
    </row>
    <row r="1177" spans="1:6" ht="15.75">
      <c r="A1177" s="26"/>
      <c r="B1177" s="27"/>
      <c r="C1177" s="26"/>
      <c r="D1177" s="26"/>
      <c r="E1177" s="26"/>
      <c r="F1177" s="30"/>
    </row>
    <row r="1178" spans="1:6" ht="15.75">
      <c r="A1178" s="26"/>
      <c r="B1178" s="27">
        <v>5926</v>
      </c>
      <c r="C1178" s="33" t="s">
        <v>657</v>
      </c>
      <c r="D1178" s="26" t="s">
        <v>646</v>
      </c>
      <c r="E1178" s="26" t="s">
        <v>648</v>
      </c>
      <c r="F1178" s="30">
        <v>0.03</v>
      </c>
    </row>
    <row r="1179" spans="1:6" ht="15.75">
      <c r="A1179" s="26"/>
      <c r="B1179" s="27"/>
      <c r="C1179" s="33" t="s">
        <v>600</v>
      </c>
      <c r="D1179" s="26"/>
      <c r="E1179" s="26"/>
      <c r="F1179" s="30"/>
    </row>
    <row r="1180" spans="1:6" ht="15.75">
      <c r="A1180" s="26"/>
      <c r="B1180" s="27"/>
      <c r="C1180" s="38" t="s">
        <v>1040</v>
      </c>
      <c r="D1180" s="26"/>
      <c r="E1180" s="26"/>
      <c r="F1180" s="30"/>
    </row>
    <row r="1181" spans="1:6" ht="15.75">
      <c r="A1181" s="26"/>
      <c r="B1181" s="27"/>
      <c r="C1181" s="26"/>
      <c r="D1181" s="26"/>
      <c r="E1181" s="26"/>
      <c r="F1181" s="30"/>
    </row>
    <row r="1182" spans="1:6" ht="15.75">
      <c r="A1182" s="26"/>
      <c r="B1182" s="27">
        <v>5940</v>
      </c>
      <c r="C1182" s="33" t="s">
        <v>649</v>
      </c>
      <c r="D1182" s="26" t="s">
        <v>650</v>
      </c>
      <c r="E1182" s="26" t="s">
        <v>651</v>
      </c>
      <c r="F1182" s="30">
        <v>0.77</v>
      </c>
    </row>
    <row r="1183" spans="1:6" ht="15.75">
      <c r="A1183" s="26"/>
      <c r="B1183" s="27"/>
      <c r="C1183" s="33" t="s">
        <v>41</v>
      </c>
      <c r="D1183" s="26"/>
      <c r="E1183" s="26"/>
      <c r="F1183" s="30"/>
    </row>
    <row r="1184" spans="1:6" ht="15.75">
      <c r="A1184" s="26"/>
      <c r="B1184" s="27"/>
      <c r="C1184" s="38" t="s">
        <v>1022</v>
      </c>
      <c r="D1184" s="26"/>
      <c r="E1184" s="26"/>
      <c r="F1184" s="30"/>
    </row>
    <row r="1185" spans="1:6" ht="15.75">
      <c r="A1185" s="26"/>
      <c r="B1185" s="27"/>
      <c r="C1185" s="26"/>
      <c r="D1185" s="26"/>
      <c r="E1185" s="26"/>
      <c r="F1185" s="30"/>
    </row>
    <row r="1186" spans="1:7" ht="15.75">
      <c r="A1186" s="26"/>
      <c r="B1186" s="27"/>
      <c r="C1186" s="26"/>
      <c r="D1186" s="26"/>
      <c r="E1186" s="35" t="s">
        <v>124</v>
      </c>
      <c r="F1186" s="36">
        <f>SUM(F1173:F1182)</f>
        <v>3.614</v>
      </c>
      <c r="G1186" s="74"/>
    </row>
    <row r="1187" spans="1:6" ht="15.75">
      <c r="A1187" s="26"/>
      <c r="B1187" s="27"/>
      <c r="C1187" s="26"/>
      <c r="D1187" s="26"/>
      <c r="E1187" s="26"/>
      <c r="F1187" s="30"/>
    </row>
    <row r="1188" spans="1:6" ht="15.75">
      <c r="A1188" s="33" t="s">
        <v>236</v>
      </c>
      <c r="B1188" s="27">
        <v>5902</v>
      </c>
      <c r="C1188" s="33" t="s">
        <v>652</v>
      </c>
      <c r="D1188" s="26" t="s">
        <v>653</v>
      </c>
      <c r="E1188" s="26" t="s">
        <v>654</v>
      </c>
      <c r="F1188" s="30">
        <v>0.4</v>
      </c>
    </row>
    <row r="1189" spans="1:6" ht="15.75">
      <c r="A1189" s="26"/>
      <c r="B1189" s="27"/>
      <c r="C1189" s="38" t="s">
        <v>42</v>
      </c>
      <c r="D1189" s="26"/>
      <c r="E1189" s="26"/>
      <c r="F1189" s="30"/>
    </row>
    <row r="1190" spans="1:6" ht="15.75">
      <c r="A1190" s="26"/>
      <c r="B1190" s="27"/>
      <c r="C1190" s="26"/>
      <c r="D1190" s="26"/>
      <c r="E1190" s="26"/>
      <c r="F1190" s="30"/>
    </row>
    <row r="1191" spans="1:6" ht="15.75">
      <c r="A1191" s="26"/>
      <c r="B1191" s="27">
        <v>5904</v>
      </c>
      <c r="C1191" s="33" t="s">
        <v>655</v>
      </c>
      <c r="D1191" s="26" t="s">
        <v>44</v>
      </c>
      <c r="E1191" s="26" t="s">
        <v>653</v>
      </c>
      <c r="F1191" s="30">
        <v>0.09</v>
      </c>
    </row>
    <row r="1192" spans="1:6" ht="15.75">
      <c r="A1192" s="26"/>
      <c r="B1192" s="27"/>
      <c r="C1192" s="38" t="s">
        <v>43</v>
      </c>
      <c r="D1192" s="26"/>
      <c r="E1192" s="26"/>
      <c r="F1192" s="30"/>
    </row>
    <row r="1193" spans="1:6" ht="15.75">
      <c r="A1193" s="26"/>
      <c r="B1193" s="27"/>
      <c r="C1193" s="26"/>
      <c r="D1193" s="26"/>
      <c r="E1193" s="26"/>
      <c r="F1193" s="30"/>
    </row>
    <row r="1194" spans="1:6" ht="15.75">
      <c r="A1194" s="26"/>
      <c r="B1194" s="27"/>
      <c r="C1194" s="26"/>
      <c r="D1194" s="26"/>
      <c r="E1194" s="26"/>
      <c r="F1194" s="30"/>
    </row>
    <row r="1195" spans="1:6" ht="15.75">
      <c r="A1195" s="26"/>
      <c r="B1195" s="27">
        <v>5906</v>
      </c>
      <c r="C1195" s="33" t="s">
        <v>145</v>
      </c>
      <c r="D1195" s="26" t="s">
        <v>657</v>
      </c>
      <c r="E1195" s="26" t="s">
        <v>646</v>
      </c>
      <c r="F1195" s="30">
        <v>0.15</v>
      </c>
    </row>
    <row r="1196" spans="1:6" ht="15.75">
      <c r="A1196" s="26"/>
      <c r="B1196" s="27"/>
      <c r="C1196" s="38" t="s">
        <v>45</v>
      </c>
      <c r="D1196" s="26"/>
      <c r="E1196" s="26"/>
      <c r="F1196" s="30"/>
    </row>
    <row r="1197" spans="1:6" ht="15.75">
      <c r="A1197" s="26"/>
      <c r="B1197" s="27"/>
      <c r="C1197" s="26"/>
      <c r="D1197" s="26"/>
      <c r="E1197" s="26"/>
      <c r="F1197" s="30"/>
    </row>
    <row r="1198" spans="1:6" ht="15.75">
      <c r="A1198" s="26"/>
      <c r="B1198" s="27">
        <v>5908</v>
      </c>
      <c r="C1198" s="33" t="s">
        <v>658</v>
      </c>
      <c r="D1198" s="26" t="s">
        <v>659</v>
      </c>
      <c r="E1198" s="26" t="s">
        <v>660</v>
      </c>
      <c r="F1198" s="30">
        <v>1.3</v>
      </c>
    </row>
    <row r="1199" spans="1:6" ht="15.75">
      <c r="A1199" s="26"/>
      <c r="B1199" s="27"/>
      <c r="C1199" s="38" t="s">
        <v>46</v>
      </c>
      <c r="D1199" s="26"/>
      <c r="E1199" s="26"/>
      <c r="F1199" s="30"/>
    </row>
    <row r="1200" spans="1:6" ht="15.75">
      <c r="A1200" s="26"/>
      <c r="B1200" s="27"/>
      <c r="C1200" s="26"/>
      <c r="D1200" s="26"/>
      <c r="E1200" s="26"/>
      <c r="F1200" s="30"/>
    </row>
    <row r="1201" spans="1:6" ht="15.75">
      <c r="A1201" s="26"/>
      <c r="B1201" s="27">
        <v>5910</v>
      </c>
      <c r="C1201" s="33" t="s">
        <v>661</v>
      </c>
      <c r="D1201" s="26" t="s">
        <v>315</v>
      </c>
      <c r="E1201" s="26" t="s">
        <v>646</v>
      </c>
      <c r="F1201" s="30">
        <v>0.57</v>
      </c>
    </row>
    <row r="1202" spans="1:6" ht="15.75">
      <c r="A1202" s="26"/>
      <c r="B1202" s="27"/>
      <c r="C1202" s="38" t="s">
        <v>47</v>
      </c>
      <c r="D1202" s="26"/>
      <c r="E1202" s="26"/>
      <c r="F1202" s="30"/>
    </row>
    <row r="1203" spans="1:6" ht="15.75">
      <c r="A1203" s="26"/>
      <c r="B1203" s="27"/>
      <c r="C1203" s="26"/>
      <c r="D1203" s="26"/>
      <c r="E1203" s="26"/>
      <c r="F1203" s="30"/>
    </row>
    <row r="1204" spans="1:6" ht="15.75">
      <c r="A1204" s="26"/>
      <c r="B1204" s="27">
        <v>5912</v>
      </c>
      <c r="C1204" s="33" t="s">
        <v>249</v>
      </c>
      <c r="D1204" s="26" t="s">
        <v>657</v>
      </c>
      <c r="E1204" s="26" t="s">
        <v>662</v>
      </c>
      <c r="F1204" s="30">
        <v>0.17</v>
      </c>
    </row>
    <row r="1205" spans="1:6" ht="15.75">
      <c r="A1205" s="26"/>
      <c r="B1205" s="27"/>
      <c r="C1205" s="38" t="s">
        <v>48</v>
      </c>
      <c r="D1205" s="26"/>
      <c r="E1205" s="26"/>
      <c r="F1205" s="30"/>
    </row>
    <row r="1206" spans="1:6" ht="15.75">
      <c r="A1206" s="26"/>
      <c r="B1206" s="27"/>
      <c r="C1206" s="26"/>
      <c r="D1206" s="26"/>
      <c r="E1206" s="26"/>
      <c r="F1206" s="30"/>
    </row>
    <row r="1207" spans="1:6" ht="15.75">
      <c r="A1207" s="26"/>
      <c r="B1207" s="27">
        <v>5914</v>
      </c>
      <c r="C1207" s="33" t="s">
        <v>272</v>
      </c>
      <c r="D1207" s="26" t="s">
        <v>648</v>
      </c>
      <c r="E1207" s="26" t="s">
        <v>663</v>
      </c>
      <c r="F1207" s="30">
        <v>0.1</v>
      </c>
    </row>
    <row r="1208" spans="1:6" ht="15.75">
      <c r="A1208" s="26"/>
      <c r="B1208" s="27"/>
      <c r="C1208" s="38" t="s">
        <v>49</v>
      </c>
      <c r="D1208" s="26"/>
      <c r="E1208" s="26"/>
      <c r="F1208" s="30"/>
    </row>
    <row r="1209" spans="1:6" ht="15.75">
      <c r="A1209" s="26"/>
      <c r="B1209" s="27"/>
      <c r="C1209" s="26"/>
      <c r="D1209" s="26"/>
      <c r="E1209" s="26"/>
      <c r="F1209" s="30"/>
    </row>
    <row r="1210" spans="1:6" ht="15.75">
      <c r="A1210" s="26"/>
      <c r="B1210" s="27">
        <v>5916</v>
      </c>
      <c r="C1210" s="33" t="s">
        <v>664</v>
      </c>
      <c r="D1210" s="26" t="s">
        <v>272</v>
      </c>
      <c r="E1210" s="26" t="s">
        <v>656</v>
      </c>
      <c r="F1210" s="30">
        <v>0.03</v>
      </c>
    </row>
    <row r="1211" spans="1:6" ht="15.75">
      <c r="A1211" s="26"/>
      <c r="B1211" s="27"/>
      <c r="C1211" s="38" t="s">
        <v>123</v>
      </c>
      <c r="D1211" s="26"/>
      <c r="E1211" s="26"/>
      <c r="F1211" s="30"/>
    </row>
    <row r="1212" spans="1:6" ht="15.75">
      <c r="A1212" s="26"/>
      <c r="B1212" s="27"/>
      <c r="C1212" s="26"/>
      <c r="D1212" s="26"/>
      <c r="E1212" s="26"/>
      <c r="F1212" s="30"/>
    </row>
    <row r="1213" spans="1:6" ht="15.75">
      <c r="A1213" s="26"/>
      <c r="B1213" s="27">
        <v>5918</v>
      </c>
      <c r="C1213" s="33" t="s">
        <v>665</v>
      </c>
      <c r="D1213" s="26" t="s">
        <v>666</v>
      </c>
      <c r="E1213" s="26" t="s">
        <v>667</v>
      </c>
      <c r="F1213" s="30">
        <v>0.02</v>
      </c>
    </row>
    <row r="1214" spans="1:6" ht="15.75">
      <c r="A1214" s="26"/>
      <c r="B1214" s="27"/>
      <c r="C1214" s="38" t="s">
        <v>117</v>
      </c>
      <c r="D1214" s="26"/>
      <c r="E1214" s="26"/>
      <c r="F1214" s="30"/>
    </row>
    <row r="1215" spans="1:6" ht="15.75">
      <c r="A1215" s="26"/>
      <c r="B1215" s="27"/>
      <c r="C1215" s="26"/>
      <c r="D1215" s="26"/>
      <c r="E1215" s="26"/>
      <c r="F1215" s="30"/>
    </row>
    <row r="1216" spans="1:6" ht="15.75">
      <c r="A1216" s="26"/>
      <c r="B1216" s="27">
        <v>5920</v>
      </c>
      <c r="C1216" s="33" t="s">
        <v>668</v>
      </c>
      <c r="D1216" s="26" t="s">
        <v>669</v>
      </c>
      <c r="E1216" s="26" t="s">
        <v>658</v>
      </c>
      <c r="F1216" s="30">
        <v>0.5</v>
      </c>
    </row>
    <row r="1217" spans="1:6" ht="15.75">
      <c r="A1217" s="26"/>
      <c r="B1217" s="27"/>
      <c r="C1217" s="38" t="s">
        <v>46</v>
      </c>
      <c r="D1217" s="26"/>
      <c r="E1217" s="26"/>
      <c r="F1217" s="30"/>
    </row>
    <row r="1218" spans="1:6" ht="15.75">
      <c r="A1218" s="26"/>
      <c r="B1218" s="27"/>
      <c r="C1218" s="26"/>
      <c r="D1218" s="26"/>
      <c r="E1218" s="26"/>
      <c r="F1218" s="30"/>
    </row>
    <row r="1219" spans="1:6" ht="15.75">
      <c r="A1219" s="26"/>
      <c r="B1219" s="27">
        <v>5922</v>
      </c>
      <c r="C1219" s="33" t="s">
        <v>670</v>
      </c>
      <c r="D1219" s="26" t="s">
        <v>646</v>
      </c>
      <c r="E1219" s="26" t="s">
        <v>671</v>
      </c>
      <c r="F1219" s="30">
        <v>0.35</v>
      </c>
    </row>
    <row r="1220" spans="1:6" ht="15.75">
      <c r="A1220" s="26"/>
      <c r="B1220" s="27"/>
      <c r="C1220" s="38" t="s">
        <v>1045</v>
      </c>
      <c r="D1220" s="26"/>
      <c r="E1220" s="26"/>
      <c r="F1220" s="30"/>
    </row>
    <row r="1221" spans="1:6" ht="15.75">
      <c r="A1221" s="26"/>
      <c r="B1221" s="27"/>
      <c r="C1221" s="26"/>
      <c r="D1221" s="26"/>
      <c r="E1221" s="26"/>
      <c r="F1221" s="30"/>
    </row>
    <row r="1222" spans="1:6" ht="15.75">
      <c r="A1222" s="26"/>
      <c r="B1222" s="27">
        <v>5924</v>
      </c>
      <c r="C1222" s="33" t="s">
        <v>672</v>
      </c>
      <c r="D1222" s="26" t="s">
        <v>673</v>
      </c>
      <c r="E1222" s="26" t="s">
        <v>674</v>
      </c>
      <c r="F1222" s="30">
        <v>0.99</v>
      </c>
    </row>
    <row r="1223" spans="1:6" ht="15.75">
      <c r="A1223" s="26"/>
      <c r="B1223" s="27"/>
      <c r="C1223" s="38" t="s">
        <v>1045</v>
      </c>
      <c r="D1223" s="26"/>
      <c r="E1223" s="26"/>
      <c r="F1223" s="30"/>
    </row>
    <row r="1224" spans="1:6" ht="15.75">
      <c r="A1224" s="26"/>
      <c r="B1224" s="27"/>
      <c r="C1224" s="26"/>
      <c r="D1224" s="26"/>
      <c r="E1224" s="26"/>
      <c r="F1224" s="30"/>
    </row>
    <row r="1225" spans="1:6" ht="15.75">
      <c r="A1225" s="26"/>
      <c r="B1225" s="27">
        <v>5926</v>
      </c>
      <c r="C1225" s="33" t="s">
        <v>657</v>
      </c>
      <c r="D1225" s="26" t="s">
        <v>648</v>
      </c>
      <c r="E1225" s="26" t="s">
        <v>651</v>
      </c>
      <c r="F1225" s="30">
        <v>0.93</v>
      </c>
    </row>
    <row r="1226" spans="1:6" ht="15.75">
      <c r="A1226" s="26"/>
      <c r="B1226" s="27"/>
      <c r="C1226" s="33" t="s">
        <v>910</v>
      </c>
      <c r="D1226" s="26"/>
      <c r="E1226" s="26"/>
      <c r="F1226" s="30"/>
    </row>
    <row r="1227" spans="1:6" ht="15.75">
      <c r="A1227" s="26"/>
      <c r="B1227" s="27"/>
      <c r="C1227" s="38" t="s">
        <v>1040</v>
      </c>
      <c r="D1227" s="26"/>
      <c r="E1227" s="26"/>
      <c r="F1227" s="30"/>
    </row>
    <row r="1228" spans="1:6" ht="15.75">
      <c r="A1228" s="26"/>
      <c r="B1228" s="27"/>
      <c r="C1228" s="26"/>
      <c r="D1228" s="26"/>
      <c r="E1228" s="26"/>
      <c r="F1228" s="30"/>
    </row>
    <row r="1229" spans="1:6" ht="15.75">
      <c r="A1229" s="26"/>
      <c r="B1229" s="27">
        <v>5928</v>
      </c>
      <c r="C1229" s="33" t="s">
        <v>675</v>
      </c>
      <c r="D1229" s="26" t="s">
        <v>657</v>
      </c>
      <c r="E1229" s="26" t="s">
        <v>676</v>
      </c>
      <c r="F1229" s="30">
        <v>0.32</v>
      </c>
    </row>
    <row r="1230" spans="1:6" ht="15.75">
      <c r="A1230" s="26"/>
      <c r="B1230" s="27"/>
      <c r="C1230" s="38" t="s">
        <v>50</v>
      </c>
      <c r="D1230" s="26"/>
      <c r="E1230" s="26"/>
      <c r="F1230" s="30"/>
    </row>
    <row r="1231" spans="1:6" s="5" customFormat="1" ht="15.75">
      <c r="A1231" s="26"/>
      <c r="B1231" s="27"/>
      <c r="C1231" s="26"/>
      <c r="D1231" s="26"/>
      <c r="E1231" s="26"/>
      <c r="F1231" s="30"/>
    </row>
    <row r="1232" spans="1:6" ht="15.75">
      <c r="A1232" s="26"/>
      <c r="B1232" s="27">
        <v>5930</v>
      </c>
      <c r="C1232" s="33" t="s">
        <v>500</v>
      </c>
      <c r="D1232" s="26" t="s">
        <v>52</v>
      </c>
      <c r="E1232" s="26" t="s">
        <v>648</v>
      </c>
      <c r="F1232" s="30">
        <v>0.77</v>
      </c>
    </row>
    <row r="1233" spans="1:6" ht="15.75">
      <c r="A1233" s="26"/>
      <c r="B1233" s="27"/>
      <c r="C1233" s="38" t="s">
        <v>51</v>
      </c>
      <c r="D1233" s="26"/>
      <c r="E1233" s="26"/>
      <c r="F1233" s="30"/>
    </row>
    <row r="1234" spans="1:6" ht="15.75">
      <c r="A1234" s="26"/>
      <c r="B1234" s="27"/>
      <c r="C1234" s="26"/>
      <c r="D1234" s="26"/>
      <c r="E1234" s="26"/>
      <c r="F1234" s="30"/>
    </row>
    <row r="1235" spans="1:6" ht="15.75">
      <c r="A1235" s="26"/>
      <c r="B1235" s="27">
        <v>5932</v>
      </c>
      <c r="C1235" s="33" t="s">
        <v>656</v>
      </c>
      <c r="D1235" s="26" t="s">
        <v>655</v>
      </c>
      <c r="E1235" s="26" t="s">
        <v>677</v>
      </c>
      <c r="F1235" s="30">
        <v>0.22</v>
      </c>
    </row>
    <row r="1236" spans="1:6" ht="15.75">
      <c r="A1236" s="26"/>
      <c r="B1236" s="27"/>
      <c r="C1236" s="38" t="s">
        <v>43</v>
      </c>
      <c r="D1236" s="26"/>
      <c r="E1236" s="26"/>
      <c r="F1236" s="30"/>
    </row>
    <row r="1237" spans="1:6" ht="15.75">
      <c r="A1237" s="26"/>
      <c r="B1237" s="27"/>
      <c r="C1237" s="26"/>
      <c r="D1237" s="26"/>
      <c r="E1237" s="26"/>
      <c r="F1237" s="30"/>
    </row>
    <row r="1238" spans="1:6" ht="15.75">
      <c r="A1238" s="26"/>
      <c r="B1238" s="27"/>
      <c r="C1238" s="26"/>
      <c r="D1238" s="26"/>
      <c r="E1238" s="26"/>
      <c r="F1238" s="30"/>
    </row>
    <row r="1239" spans="1:6" ht="15.75">
      <c r="A1239" s="26"/>
      <c r="B1239" s="27">
        <v>5934</v>
      </c>
      <c r="C1239" s="33" t="s">
        <v>315</v>
      </c>
      <c r="D1239" s="26" t="s">
        <v>678</v>
      </c>
      <c r="E1239" s="26" t="s">
        <v>679</v>
      </c>
      <c r="F1239" s="30">
        <v>0.3</v>
      </c>
    </row>
    <row r="1240" spans="1:6" ht="15.75">
      <c r="A1240" s="26"/>
      <c r="B1240" s="27"/>
      <c r="C1240" s="38" t="s">
        <v>117</v>
      </c>
      <c r="D1240" s="26"/>
      <c r="E1240" s="26"/>
      <c r="F1240" s="30"/>
    </row>
    <row r="1241" spans="1:6" ht="15.75">
      <c r="A1241" s="26"/>
      <c r="B1241" s="27"/>
      <c r="C1241" s="26"/>
      <c r="D1241" s="26"/>
      <c r="E1241" s="26"/>
      <c r="F1241" s="30"/>
    </row>
    <row r="1242" spans="1:6" ht="15.75">
      <c r="A1242" s="26"/>
      <c r="B1242" s="27">
        <v>5936</v>
      </c>
      <c r="C1242" s="33" t="s">
        <v>680</v>
      </c>
      <c r="D1242" s="26" t="s">
        <v>673</v>
      </c>
      <c r="E1242" s="26" t="s">
        <v>681</v>
      </c>
      <c r="F1242" s="30">
        <v>1.06</v>
      </c>
    </row>
    <row r="1243" spans="1:6" ht="15.75">
      <c r="A1243" s="26"/>
      <c r="B1243" s="27"/>
      <c r="C1243" s="38" t="s">
        <v>1029</v>
      </c>
      <c r="D1243" s="26"/>
      <c r="E1243" s="26"/>
      <c r="F1243" s="30"/>
    </row>
    <row r="1244" spans="1:6" ht="15.75">
      <c r="A1244" s="26"/>
      <c r="B1244" s="27"/>
      <c r="C1244" s="26"/>
      <c r="D1244" s="26"/>
      <c r="E1244" s="26"/>
      <c r="F1244" s="30"/>
    </row>
    <row r="1245" spans="1:6" ht="15.75">
      <c r="A1245" s="26"/>
      <c r="B1245" s="27">
        <v>5938</v>
      </c>
      <c r="C1245" s="33" t="s">
        <v>654</v>
      </c>
      <c r="D1245" s="26" t="s">
        <v>682</v>
      </c>
      <c r="E1245" s="26" t="s">
        <v>655</v>
      </c>
      <c r="F1245" s="30">
        <v>0.08</v>
      </c>
    </row>
    <row r="1246" spans="1:6" ht="15.75">
      <c r="A1246" s="26"/>
      <c r="B1246" s="27"/>
      <c r="C1246" s="38" t="s">
        <v>42</v>
      </c>
      <c r="D1246" s="26"/>
      <c r="E1246" s="26"/>
      <c r="F1246" s="30"/>
    </row>
    <row r="1247" spans="1:6" ht="15.75">
      <c r="A1247" s="26"/>
      <c r="B1247" s="27"/>
      <c r="C1247" s="38"/>
      <c r="D1247" s="26"/>
      <c r="E1247" s="26"/>
      <c r="F1247" s="30"/>
    </row>
    <row r="1248" spans="1:6" ht="15.75">
      <c r="A1248" s="26"/>
      <c r="B1248" s="27"/>
      <c r="C1248" s="38"/>
      <c r="D1248" s="26"/>
      <c r="E1248" s="35" t="s">
        <v>169</v>
      </c>
      <c r="F1248" s="36">
        <f>SUM(F1188:F1245)</f>
        <v>8.35</v>
      </c>
    </row>
    <row r="1249" spans="1:6" ht="15.75">
      <c r="A1249" s="26"/>
      <c r="B1249" s="27"/>
      <c r="C1249" s="37"/>
      <c r="D1249" s="26"/>
      <c r="E1249" s="26"/>
      <c r="F1249" s="30"/>
    </row>
    <row r="1250" spans="1:6" ht="15.75">
      <c r="A1250" s="26"/>
      <c r="B1250" s="27"/>
      <c r="C1250" s="37"/>
      <c r="D1250" s="26"/>
      <c r="E1250" s="26"/>
      <c r="F1250" s="30"/>
    </row>
    <row r="1251" spans="1:6" ht="15.75">
      <c r="A1251" s="39"/>
      <c r="B1251" s="40"/>
      <c r="C1251" s="47"/>
      <c r="D1251" s="48" t="s">
        <v>683</v>
      </c>
      <c r="E1251" s="48" t="s">
        <v>192</v>
      </c>
      <c r="F1251" s="49">
        <v>0</v>
      </c>
    </row>
    <row r="1252" spans="1:6" ht="15.75">
      <c r="A1252" s="26"/>
      <c r="B1252" s="27"/>
      <c r="C1252" s="37"/>
      <c r="D1252" s="26"/>
      <c r="E1252" s="35" t="s">
        <v>193</v>
      </c>
      <c r="F1252" s="36">
        <f>SUM(F1249)</f>
        <v>0</v>
      </c>
    </row>
    <row r="1253" spans="1:6" ht="15.75">
      <c r="A1253" s="26"/>
      <c r="B1253" s="27"/>
      <c r="C1253" s="37"/>
      <c r="D1253" s="26"/>
      <c r="E1253" s="35" t="s">
        <v>194</v>
      </c>
      <c r="F1253" s="36">
        <f>F1171</f>
        <v>5.406</v>
      </c>
    </row>
    <row r="1254" spans="1:6" ht="15.75">
      <c r="A1254" s="26"/>
      <c r="B1254" s="27"/>
      <c r="C1254" s="37"/>
      <c r="D1254" s="26"/>
      <c r="E1254" s="35" t="s">
        <v>195</v>
      </c>
      <c r="F1254" s="36">
        <f>F1186</f>
        <v>3.614</v>
      </c>
    </row>
    <row r="1255" spans="1:6" ht="15.75">
      <c r="A1255" s="26"/>
      <c r="B1255" s="27"/>
      <c r="C1255" s="37"/>
      <c r="D1255" s="26"/>
      <c r="E1255" s="35" t="s">
        <v>196</v>
      </c>
      <c r="F1255" s="36">
        <f>F1248</f>
        <v>8.35</v>
      </c>
    </row>
    <row r="1256" spans="1:6" ht="15.75">
      <c r="A1256" s="26"/>
      <c r="B1256" s="27"/>
      <c r="C1256" s="37"/>
      <c r="D1256" s="26"/>
      <c r="E1256" s="35" t="s">
        <v>197</v>
      </c>
      <c r="F1256" s="36">
        <f>SUM(F1251:F1255)</f>
        <v>17.369999999999997</v>
      </c>
    </row>
    <row r="1257" spans="1:6" ht="15.75">
      <c r="A1257" s="26"/>
      <c r="B1257" s="27"/>
      <c r="C1257" s="37"/>
      <c r="D1257" s="26"/>
      <c r="E1257" s="35" t="s">
        <v>198</v>
      </c>
      <c r="F1257" s="36">
        <v>34.97</v>
      </c>
    </row>
    <row r="1258" spans="1:6" ht="15.75">
      <c r="A1258" s="26"/>
      <c r="B1258" s="27"/>
      <c r="C1258" s="37"/>
      <c r="D1258" s="26"/>
      <c r="E1258" s="50"/>
      <c r="F1258" s="36"/>
    </row>
    <row r="1259" spans="1:6" ht="15.75">
      <c r="A1259" s="26"/>
      <c r="B1259" s="27"/>
      <c r="C1259" s="37"/>
      <c r="D1259" s="26"/>
      <c r="E1259" s="35" t="s">
        <v>199</v>
      </c>
      <c r="F1259" s="36">
        <f>SUM(F1256:F1257)</f>
        <v>52.339999999999996</v>
      </c>
    </row>
    <row r="1260" spans="1:6" ht="15.75">
      <c r="A1260" s="44"/>
      <c r="B1260" s="45"/>
      <c r="C1260" s="51"/>
      <c r="D1260" s="44"/>
      <c r="E1260" s="52" t="s">
        <v>200</v>
      </c>
      <c r="F1260" s="53">
        <f>(F1256/F1259*100)</f>
        <v>33.18685517768437</v>
      </c>
    </row>
    <row r="1261" spans="1:6" ht="16.5" thickBot="1">
      <c r="A1261" s="60"/>
      <c r="B1261" s="61"/>
      <c r="C1261" s="62"/>
      <c r="D1261" s="5"/>
      <c r="E1261" s="63"/>
      <c r="F1261" s="64"/>
    </row>
    <row r="1262" spans="1:6" ht="15.75">
      <c r="A1262" s="60"/>
      <c r="B1262" s="61"/>
      <c r="C1262" s="62"/>
      <c r="D1262" s="87" t="s">
        <v>26</v>
      </c>
      <c r="E1262" s="9"/>
      <c r="F1262" s="84"/>
    </row>
    <row r="1263" spans="1:6" ht="16.5" thickBot="1">
      <c r="A1263" s="60"/>
      <c r="B1263" s="61"/>
      <c r="C1263" s="62"/>
      <c r="D1263" s="88" t="s">
        <v>27</v>
      </c>
      <c r="E1263" s="5"/>
      <c r="F1263" s="84"/>
    </row>
    <row r="1264" spans="1:6" ht="15.75">
      <c r="A1264" s="65"/>
      <c r="B1264" s="66"/>
      <c r="C1264" s="67"/>
      <c r="D1264" s="10"/>
      <c r="E1264" s="10"/>
      <c r="F1264" s="85"/>
    </row>
    <row r="1265" spans="1:6" ht="15.75">
      <c r="A1265" s="23" t="s">
        <v>84</v>
      </c>
      <c r="B1265" s="24"/>
      <c r="C1265" s="79" t="s">
        <v>85</v>
      </c>
      <c r="D1265" s="70" t="s">
        <v>86</v>
      </c>
      <c r="E1265" s="70" t="s">
        <v>87</v>
      </c>
      <c r="F1265" s="71" t="s">
        <v>88</v>
      </c>
    </row>
    <row r="1266" spans="1:6" ht="15.75">
      <c r="A1266" s="26"/>
      <c r="B1266" s="27"/>
      <c r="C1266" s="37"/>
      <c r="D1266" s="23" t="s">
        <v>28</v>
      </c>
      <c r="E1266" s="26"/>
      <c r="F1266" s="30"/>
    </row>
    <row r="1267" spans="1:7" ht="15.75">
      <c r="A1267" s="26"/>
      <c r="B1267" s="27"/>
      <c r="C1267" s="37"/>
      <c r="D1267" s="26"/>
      <c r="E1267" s="26"/>
      <c r="F1267" s="30"/>
      <c r="G1267" s="80"/>
    </row>
    <row r="1268" spans="1:6" ht="15.75">
      <c r="A1268" s="33" t="s">
        <v>482</v>
      </c>
      <c r="B1268" s="27"/>
      <c r="C1268" s="33" t="s">
        <v>684</v>
      </c>
      <c r="D1268" s="26" t="s">
        <v>685</v>
      </c>
      <c r="E1268" s="26" t="s">
        <v>686</v>
      </c>
      <c r="F1268" s="30">
        <v>1.585</v>
      </c>
    </row>
    <row r="1269" spans="1:6" ht="15.75">
      <c r="A1269" s="33" t="s">
        <v>93</v>
      </c>
      <c r="B1269" s="27"/>
      <c r="C1269" s="26"/>
      <c r="D1269" s="26"/>
      <c r="E1269" s="26"/>
      <c r="F1269" s="30"/>
    </row>
    <row r="1270" spans="1:255" ht="15.75">
      <c r="A1270" s="50"/>
      <c r="B1270" s="72"/>
      <c r="C1270" s="50"/>
      <c r="D1270" s="50"/>
      <c r="E1270" s="83" t="s">
        <v>97</v>
      </c>
      <c r="F1270" s="30">
        <f>SUM(F1268)</f>
        <v>1.585</v>
      </c>
      <c r="G1270" s="74"/>
      <c r="H1270" s="74"/>
      <c r="I1270" s="74"/>
      <c r="J1270" s="74"/>
      <c r="K1270" s="74"/>
      <c r="L1270" s="74"/>
      <c r="M1270" s="74"/>
      <c r="N1270" s="74"/>
      <c r="O1270" s="74"/>
      <c r="P1270" s="74"/>
      <c r="Q1270" s="74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  <c r="AG1270" s="74"/>
      <c r="AH1270" s="74"/>
      <c r="AI1270" s="74"/>
      <c r="AJ1270" s="74"/>
      <c r="AK1270" s="74"/>
      <c r="AL1270" s="74"/>
      <c r="AM1270" s="74"/>
      <c r="AN1270" s="74"/>
      <c r="AO1270" s="74"/>
      <c r="AP1270" s="74"/>
      <c r="AQ1270" s="74"/>
      <c r="AR1270" s="74"/>
      <c r="AS1270" s="74"/>
      <c r="AT1270" s="74"/>
      <c r="AU1270" s="74"/>
      <c r="AV1270" s="74"/>
      <c r="AW1270" s="74"/>
      <c r="AX1270" s="74"/>
      <c r="AY1270" s="74"/>
      <c r="AZ1270" s="74"/>
      <c r="BA1270" s="74"/>
      <c r="BB1270" s="74"/>
      <c r="BC1270" s="74"/>
      <c r="BD1270" s="74"/>
      <c r="BE1270" s="74"/>
      <c r="BF1270" s="74"/>
      <c r="BG1270" s="74"/>
      <c r="BH1270" s="74"/>
      <c r="BI1270" s="74"/>
      <c r="BJ1270" s="74"/>
      <c r="BK1270" s="74"/>
      <c r="BL1270" s="74"/>
      <c r="BM1270" s="74"/>
      <c r="BN1270" s="74"/>
      <c r="BO1270" s="74"/>
      <c r="BP1270" s="74"/>
      <c r="BQ1270" s="74"/>
      <c r="BR1270" s="74"/>
      <c r="BS1270" s="74"/>
      <c r="BT1270" s="74"/>
      <c r="BU1270" s="74"/>
      <c r="BV1270" s="74"/>
      <c r="BW1270" s="74"/>
      <c r="BX1270" s="74"/>
      <c r="BY1270" s="74"/>
      <c r="BZ1270" s="74"/>
      <c r="CA1270" s="74"/>
      <c r="CB1270" s="74"/>
      <c r="CC1270" s="74"/>
      <c r="CD1270" s="74"/>
      <c r="CE1270" s="74"/>
      <c r="CF1270" s="74"/>
      <c r="CG1270" s="74"/>
      <c r="CH1270" s="74"/>
      <c r="CI1270" s="74"/>
      <c r="CJ1270" s="74"/>
      <c r="CK1270" s="74"/>
      <c r="CL1270" s="74"/>
      <c r="CM1270" s="74"/>
      <c r="CN1270" s="74"/>
      <c r="CO1270" s="74"/>
      <c r="CP1270" s="74"/>
      <c r="CQ1270" s="74"/>
      <c r="CR1270" s="74"/>
      <c r="CS1270" s="74"/>
      <c r="CT1270" s="74"/>
      <c r="CU1270" s="74"/>
      <c r="CV1270" s="74"/>
      <c r="CW1270" s="74"/>
      <c r="CX1270" s="74"/>
      <c r="CY1270" s="74"/>
      <c r="CZ1270" s="74"/>
      <c r="DA1270" s="74"/>
      <c r="DB1270" s="74"/>
      <c r="DC1270" s="74"/>
      <c r="DD1270" s="74"/>
      <c r="DE1270" s="74"/>
      <c r="DF1270" s="74"/>
      <c r="DG1270" s="74"/>
      <c r="DH1270" s="74"/>
      <c r="DI1270" s="74"/>
      <c r="DJ1270" s="74"/>
      <c r="DK1270" s="74"/>
      <c r="DL1270" s="74"/>
      <c r="DM1270" s="74"/>
      <c r="DN1270" s="74"/>
      <c r="DO1270" s="74"/>
      <c r="DP1270" s="74"/>
      <c r="DQ1270" s="74"/>
      <c r="DR1270" s="74"/>
      <c r="DS1270" s="74"/>
      <c r="DT1270" s="74"/>
      <c r="DU1270" s="74"/>
      <c r="DV1270" s="74"/>
      <c r="DW1270" s="74"/>
      <c r="DX1270" s="74"/>
      <c r="DY1270" s="74"/>
      <c r="DZ1270" s="74"/>
      <c r="EA1270" s="74"/>
      <c r="EB1270" s="74"/>
      <c r="EC1270" s="74"/>
      <c r="ED1270" s="74"/>
      <c r="EE1270" s="74"/>
      <c r="EF1270" s="74"/>
      <c r="EG1270" s="74"/>
      <c r="EH1270" s="74"/>
      <c r="EI1270" s="74"/>
      <c r="EJ1270" s="74"/>
      <c r="EK1270" s="74"/>
      <c r="EL1270" s="74"/>
      <c r="EM1270" s="74"/>
      <c r="EN1270" s="74"/>
      <c r="EO1270" s="74"/>
      <c r="EP1270" s="74"/>
      <c r="EQ1270" s="74"/>
      <c r="ER1270" s="74"/>
      <c r="ES1270" s="74"/>
      <c r="ET1270" s="74"/>
      <c r="EU1270" s="74"/>
      <c r="EV1270" s="74"/>
      <c r="EW1270" s="74"/>
      <c r="EX1270" s="74"/>
      <c r="EY1270" s="74"/>
      <c r="EZ1270" s="74"/>
      <c r="FA1270" s="74"/>
      <c r="FB1270" s="74"/>
      <c r="FC1270" s="74"/>
      <c r="FD1270" s="74"/>
      <c r="FE1270" s="74"/>
      <c r="FF1270" s="74"/>
      <c r="FG1270" s="74"/>
      <c r="FH1270" s="74"/>
      <c r="FI1270" s="74"/>
      <c r="FJ1270" s="74"/>
      <c r="FK1270" s="74"/>
      <c r="FL1270" s="74"/>
      <c r="FM1270" s="74"/>
      <c r="FN1270" s="74"/>
      <c r="FO1270" s="74"/>
      <c r="FP1270" s="74"/>
      <c r="FQ1270" s="74"/>
      <c r="FR1270" s="74"/>
      <c r="FS1270" s="74"/>
      <c r="FT1270" s="74"/>
      <c r="FU1270" s="74"/>
      <c r="FV1270" s="74"/>
      <c r="FW1270" s="74"/>
      <c r="FX1270" s="74"/>
      <c r="FY1270" s="74"/>
      <c r="FZ1270" s="74"/>
      <c r="GA1270" s="74"/>
      <c r="GB1270" s="74"/>
      <c r="GC1270" s="74"/>
      <c r="GD1270" s="74"/>
      <c r="GE1270" s="74"/>
      <c r="GF1270" s="74"/>
      <c r="GG1270" s="74"/>
      <c r="GH1270" s="74"/>
      <c r="GI1270" s="74"/>
      <c r="GJ1270" s="74"/>
      <c r="GK1270" s="74"/>
      <c r="GL1270" s="74"/>
      <c r="GM1270" s="74"/>
      <c r="GN1270" s="74"/>
      <c r="GO1270" s="74"/>
      <c r="GP1270" s="74"/>
      <c r="GQ1270" s="74"/>
      <c r="GR1270" s="74"/>
      <c r="GS1270" s="74"/>
      <c r="GT1270" s="74"/>
      <c r="GU1270" s="74"/>
      <c r="GV1270" s="74"/>
      <c r="GW1270" s="74"/>
      <c r="GX1270" s="74"/>
      <c r="GY1270" s="74"/>
      <c r="GZ1270" s="74"/>
      <c r="HA1270" s="74"/>
      <c r="HB1270" s="74"/>
      <c r="HC1270" s="74"/>
      <c r="HD1270" s="74"/>
      <c r="HE1270" s="74"/>
      <c r="HF1270" s="74"/>
      <c r="HG1270" s="74"/>
      <c r="HH1270" s="74"/>
      <c r="HI1270" s="74"/>
      <c r="HJ1270" s="74"/>
      <c r="HK1270" s="74"/>
      <c r="HL1270" s="74"/>
      <c r="HM1270" s="74"/>
      <c r="HN1270" s="74"/>
      <c r="HO1270" s="74"/>
      <c r="HP1270" s="74"/>
      <c r="HQ1270" s="74"/>
      <c r="HR1270" s="74"/>
      <c r="HS1270" s="74"/>
      <c r="HT1270" s="74"/>
      <c r="HU1270" s="74"/>
      <c r="HV1270" s="74"/>
      <c r="HW1270" s="74"/>
      <c r="HX1270" s="74"/>
      <c r="HY1270" s="74"/>
      <c r="HZ1270" s="74"/>
      <c r="IA1270" s="74"/>
      <c r="IB1270" s="74"/>
      <c r="IC1270" s="74"/>
      <c r="ID1270" s="74"/>
      <c r="IE1270" s="74"/>
      <c r="IF1270" s="74"/>
      <c r="IG1270" s="74"/>
      <c r="IH1270" s="74"/>
      <c r="II1270" s="74"/>
      <c r="IJ1270" s="74"/>
      <c r="IK1270" s="74"/>
      <c r="IL1270" s="74"/>
      <c r="IM1270" s="74"/>
      <c r="IN1270" s="74"/>
      <c r="IO1270" s="74"/>
      <c r="IP1270" s="74"/>
      <c r="IQ1270" s="74"/>
      <c r="IR1270" s="74"/>
      <c r="IS1270" s="74"/>
      <c r="IT1270" s="74"/>
      <c r="IU1270" s="74"/>
    </row>
    <row r="1271" spans="1:6" ht="15.75">
      <c r="A1271" s="26"/>
      <c r="B1271" s="27"/>
      <c r="C1271" s="26"/>
      <c r="D1271" s="26"/>
      <c r="E1271" s="26"/>
      <c r="F1271" s="30"/>
    </row>
    <row r="1272" spans="1:6" ht="15.75">
      <c r="A1272" s="33" t="s">
        <v>358</v>
      </c>
      <c r="B1272" s="27"/>
      <c r="C1272" s="33" t="s">
        <v>687</v>
      </c>
      <c r="D1272" s="26" t="s">
        <v>685</v>
      </c>
      <c r="E1272" s="26" t="s">
        <v>688</v>
      </c>
      <c r="F1272" s="30">
        <v>3.359</v>
      </c>
    </row>
    <row r="1273" spans="1:6" ht="15.75">
      <c r="A1273" s="26"/>
      <c r="B1273" s="27"/>
      <c r="C1273" s="33" t="s">
        <v>689</v>
      </c>
      <c r="D1273" s="26"/>
      <c r="E1273" s="26"/>
      <c r="F1273" s="30"/>
    </row>
    <row r="1274" spans="1:6" ht="15.75">
      <c r="A1274" s="26"/>
      <c r="B1274" s="27"/>
      <c r="C1274" s="26"/>
      <c r="D1274" s="26"/>
      <c r="E1274" s="26"/>
      <c r="F1274" s="30"/>
    </row>
    <row r="1275" spans="1:255" ht="15.75">
      <c r="A1275" s="50"/>
      <c r="B1275" s="72"/>
      <c r="C1275" s="50"/>
      <c r="D1275" s="50"/>
      <c r="E1275" s="35" t="s">
        <v>106</v>
      </c>
      <c r="F1275" s="36">
        <f>SUM(F1272)</f>
        <v>3.359</v>
      </c>
      <c r="G1275" s="74"/>
      <c r="H1275" s="74"/>
      <c r="I1275" s="74"/>
      <c r="J1275" s="74"/>
      <c r="K1275" s="74"/>
      <c r="L1275" s="74"/>
      <c r="M1275" s="74"/>
      <c r="N1275" s="74"/>
      <c r="O1275" s="74"/>
      <c r="P1275" s="74"/>
      <c r="Q1275" s="74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  <c r="AH1275" s="74"/>
      <c r="AI1275" s="74"/>
      <c r="AJ1275" s="74"/>
      <c r="AK1275" s="74"/>
      <c r="AL1275" s="74"/>
      <c r="AM1275" s="74"/>
      <c r="AN1275" s="74"/>
      <c r="AO1275" s="74"/>
      <c r="AP1275" s="74"/>
      <c r="AQ1275" s="74"/>
      <c r="AR1275" s="74"/>
      <c r="AS1275" s="74"/>
      <c r="AT1275" s="74"/>
      <c r="AU1275" s="74"/>
      <c r="AV1275" s="74"/>
      <c r="AW1275" s="74"/>
      <c r="AX1275" s="74"/>
      <c r="AY1275" s="74"/>
      <c r="AZ1275" s="74"/>
      <c r="BA1275" s="74"/>
      <c r="BB1275" s="74"/>
      <c r="BC1275" s="74"/>
      <c r="BD1275" s="74"/>
      <c r="BE1275" s="74"/>
      <c r="BF1275" s="74"/>
      <c r="BG1275" s="74"/>
      <c r="BH1275" s="74"/>
      <c r="BI1275" s="74"/>
      <c r="BJ1275" s="74"/>
      <c r="BK1275" s="74"/>
      <c r="BL1275" s="74"/>
      <c r="BM1275" s="74"/>
      <c r="BN1275" s="74"/>
      <c r="BO1275" s="74"/>
      <c r="BP1275" s="74"/>
      <c r="BQ1275" s="74"/>
      <c r="BR1275" s="74"/>
      <c r="BS1275" s="74"/>
      <c r="BT1275" s="74"/>
      <c r="BU1275" s="74"/>
      <c r="BV1275" s="74"/>
      <c r="BW1275" s="74"/>
      <c r="BX1275" s="74"/>
      <c r="BY1275" s="74"/>
      <c r="BZ1275" s="74"/>
      <c r="CA1275" s="74"/>
      <c r="CB1275" s="74"/>
      <c r="CC1275" s="74"/>
      <c r="CD1275" s="74"/>
      <c r="CE1275" s="74"/>
      <c r="CF1275" s="74"/>
      <c r="CG1275" s="74"/>
      <c r="CH1275" s="74"/>
      <c r="CI1275" s="74"/>
      <c r="CJ1275" s="74"/>
      <c r="CK1275" s="74"/>
      <c r="CL1275" s="74"/>
      <c r="CM1275" s="74"/>
      <c r="CN1275" s="74"/>
      <c r="CO1275" s="74"/>
      <c r="CP1275" s="74"/>
      <c r="CQ1275" s="74"/>
      <c r="CR1275" s="74"/>
      <c r="CS1275" s="74"/>
      <c r="CT1275" s="74"/>
      <c r="CU1275" s="74"/>
      <c r="CV1275" s="74"/>
      <c r="CW1275" s="74"/>
      <c r="CX1275" s="74"/>
      <c r="CY1275" s="74"/>
      <c r="CZ1275" s="74"/>
      <c r="DA1275" s="74"/>
      <c r="DB1275" s="74"/>
      <c r="DC1275" s="74"/>
      <c r="DD1275" s="74"/>
      <c r="DE1275" s="74"/>
      <c r="DF1275" s="74"/>
      <c r="DG1275" s="74"/>
      <c r="DH1275" s="74"/>
      <c r="DI1275" s="74"/>
      <c r="DJ1275" s="74"/>
      <c r="DK1275" s="74"/>
      <c r="DL1275" s="74"/>
      <c r="DM1275" s="74"/>
      <c r="DN1275" s="74"/>
      <c r="DO1275" s="74"/>
      <c r="DP1275" s="74"/>
      <c r="DQ1275" s="74"/>
      <c r="DR1275" s="74"/>
      <c r="DS1275" s="74"/>
      <c r="DT1275" s="74"/>
      <c r="DU1275" s="74"/>
      <c r="DV1275" s="74"/>
      <c r="DW1275" s="74"/>
      <c r="DX1275" s="74"/>
      <c r="DY1275" s="74"/>
      <c r="DZ1275" s="74"/>
      <c r="EA1275" s="74"/>
      <c r="EB1275" s="74"/>
      <c r="EC1275" s="74"/>
      <c r="ED1275" s="74"/>
      <c r="EE1275" s="74"/>
      <c r="EF1275" s="74"/>
      <c r="EG1275" s="74"/>
      <c r="EH1275" s="74"/>
      <c r="EI1275" s="74"/>
      <c r="EJ1275" s="74"/>
      <c r="EK1275" s="74"/>
      <c r="EL1275" s="74"/>
      <c r="EM1275" s="74"/>
      <c r="EN1275" s="74"/>
      <c r="EO1275" s="74"/>
      <c r="EP1275" s="74"/>
      <c r="EQ1275" s="74"/>
      <c r="ER1275" s="74"/>
      <c r="ES1275" s="74"/>
      <c r="ET1275" s="74"/>
      <c r="EU1275" s="74"/>
      <c r="EV1275" s="74"/>
      <c r="EW1275" s="74"/>
      <c r="EX1275" s="74"/>
      <c r="EY1275" s="74"/>
      <c r="EZ1275" s="74"/>
      <c r="FA1275" s="74"/>
      <c r="FB1275" s="74"/>
      <c r="FC1275" s="74"/>
      <c r="FD1275" s="74"/>
      <c r="FE1275" s="74"/>
      <c r="FF1275" s="74"/>
      <c r="FG1275" s="74"/>
      <c r="FH1275" s="74"/>
      <c r="FI1275" s="74"/>
      <c r="FJ1275" s="74"/>
      <c r="FK1275" s="74"/>
      <c r="FL1275" s="74"/>
      <c r="FM1275" s="74"/>
      <c r="FN1275" s="74"/>
      <c r="FO1275" s="74"/>
      <c r="FP1275" s="74"/>
      <c r="FQ1275" s="74"/>
      <c r="FR1275" s="74"/>
      <c r="FS1275" s="74"/>
      <c r="FT1275" s="74"/>
      <c r="FU1275" s="74"/>
      <c r="FV1275" s="74"/>
      <c r="FW1275" s="74"/>
      <c r="FX1275" s="74"/>
      <c r="FY1275" s="74"/>
      <c r="FZ1275" s="74"/>
      <c r="GA1275" s="74"/>
      <c r="GB1275" s="74"/>
      <c r="GC1275" s="74"/>
      <c r="GD1275" s="74"/>
      <c r="GE1275" s="74"/>
      <c r="GF1275" s="74"/>
      <c r="GG1275" s="74"/>
      <c r="GH1275" s="74"/>
      <c r="GI1275" s="74"/>
      <c r="GJ1275" s="74"/>
      <c r="GK1275" s="74"/>
      <c r="GL1275" s="74"/>
      <c r="GM1275" s="74"/>
      <c r="GN1275" s="74"/>
      <c r="GO1275" s="74"/>
      <c r="GP1275" s="74"/>
      <c r="GQ1275" s="74"/>
      <c r="GR1275" s="74"/>
      <c r="GS1275" s="74"/>
      <c r="GT1275" s="74"/>
      <c r="GU1275" s="74"/>
      <c r="GV1275" s="74"/>
      <c r="GW1275" s="74"/>
      <c r="GX1275" s="74"/>
      <c r="GY1275" s="74"/>
      <c r="GZ1275" s="74"/>
      <c r="HA1275" s="74"/>
      <c r="HB1275" s="74"/>
      <c r="HC1275" s="74"/>
      <c r="HD1275" s="74"/>
      <c r="HE1275" s="74"/>
      <c r="HF1275" s="74"/>
      <c r="HG1275" s="74"/>
      <c r="HH1275" s="74"/>
      <c r="HI1275" s="74"/>
      <c r="HJ1275" s="74"/>
      <c r="HK1275" s="74"/>
      <c r="HL1275" s="74"/>
      <c r="HM1275" s="74"/>
      <c r="HN1275" s="74"/>
      <c r="HO1275" s="74"/>
      <c r="HP1275" s="74"/>
      <c r="HQ1275" s="74"/>
      <c r="HR1275" s="74"/>
      <c r="HS1275" s="74"/>
      <c r="HT1275" s="74"/>
      <c r="HU1275" s="74"/>
      <c r="HV1275" s="74"/>
      <c r="HW1275" s="74"/>
      <c r="HX1275" s="74"/>
      <c r="HY1275" s="74"/>
      <c r="HZ1275" s="74"/>
      <c r="IA1275" s="74"/>
      <c r="IB1275" s="74"/>
      <c r="IC1275" s="74"/>
      <c r="ID1275" s="74"/>
      <c r="IE1275" s="74"/>
      <c r="IF1275" s="74"/>
      <c r="IG1275" s="74"/>
      <c r="IH1275" s="74"/>
      <c r="II1275" s="74"/>
      <c r="IJ1275" s="74"/>
      <c r="IK1275" s="74"/>
      <c r="IL1275" s="74"/>
      <c r="IM1275" s="74"/>
      <c r="IN1275" s="74"/>
      <c r="IO1275" s="74"/>
      <c r="IP1275" s="74"/>
      <c r="IQ1275" s="74"/>
      <c r="IR1275" s="74"/>
      <c r="IS1275" s="74"/>
      <c r="IT1275" s="74"/>
      <c r="IU1275" s="74"/>
    </row>
    <row r="1276" spans="1:6" ht="15.75">
      <c r="A1276" s="26"/>
      <c r="B1276" s="27"/>
      <c r="C1276" s="26"/>
      <c r="D1276" s="26"/>
      <c r="E1276" s="26"/>
      <c r="F1276" s="30"/>
    </row>
    <row r="1277" spans="1:6" ht="15.75">
      <c r="A1277" s="33" t="s">
        <v>330</v>
      </c>
      <c r="B1277" s="27"/>
      <c r="C1277" s="33" t="s">
        <v>690</v>
      </c>
      <c r="D1277" s="26" t="s">
        <v>691</v>
      </c>
      <c r="E1277" s="26" t="s">
        <v>692</v>
      </c>
      <c r="F1277" s="30">
        <v>0.905</v>
      </c>
    </row>
    <row r="1278" spans="1:6" ht="15.75">
      <c r="A1278" s="26"/>
      <c r="B1278" s="27"/>
      <c r="C1278" s="33" t="s">
        <v>693</v>
      </c>
      <c r="D1278" s="26"/>
      <c r="E1278" s="26"/>
      <c r="F1278" s="30"/>
    </row>
    <row r="1279" spans="1:6" ht="15.75">
      <c r="A1279" s="26"/>
      <c r="B1279" s="27"/>
      <c r="C1279" s="33" t="s">
        <v>694</v>
      </c>
      <c r="D1279" s="26" t="s">
        <v>695</v>
      </c>
      <c r="E1279" s="26" t="s">
        <v>688</v>
      </c>
      <c r="F1279" s="30">
        <v>1.267</v>
      </c>
    </row>
    <row r="1280" spans="1:6" ht="15.75">
      <c r="A1280" s="26"/>
      <c r="B1280" s="27"/>
      <c r="C1280" s="33" t="s">
        <v>696</v>
      </c>
      <c r="D1280" s="26"/>
      <c r="E1280" s="26"/>
      <c r="F1280" s="30"/>
    </row>
    <row r="1281" spans="1:6" ht="15.75">
      <c r="A1281" s="26"/>
      <c r="B1281" s="27"/>
      <c r="C1281" s="26"/>
      <c r="D1281" s="26"/>
      <c r="E1281" s="35" t="s">
        <v>697</v>
      </c>
      <c r="F1281" s="36">
        <f>F1277+F1279</f>
        <v>2.1719999999999997</v>
      </c>
    </row>
    <row r="1282" spans="1:6" ht="15.75">
      <c r="A1282" s="26"/>
      <c r="B1282" s="27"/>
      <c r="C1282" s="26"/>
      <c r="D1282" s="26"/>
      <c r="E1282" s="26"/>
      <c r="F1282" s="30"/>
    </row>
    <row r="1283" spans="1:6" ht="15.75">
      <c r="A1283" s="26"/>
      <c r="B1283" s="27">
        <v>6006</v>
      </c>
      <c r="C1283" s="33" t="s">
        <v>698</v>
      </c>
      <c r="D1283" s="26" t="s">
        <v>161</v>
      </c>
      <c r="E1283" s="26" t="s">
        <v>695</v>
      </c>
      <c r="F1283" s="30">
        <v>0.71</v>
      </c>
    </row>
    <row r="1284" spans="1:6" ht="15.75">
      <c r="A1284" s="26"/>
      <c r="B1284" s="27"/>
      <c r="C1284" s="38" t="s">
        <v>117</v>
      </c>
      <c r="D1284" s="26"/>
      <c r="E1284" s="26"/>
      <c r="F1284" s="30"/>
    </row>
    <row r="1285" spans="1:6" ht="15.75">
      <c r="A1285" s="26"/>
      <c r="B1285" s="27"/>
      <c r="C1285" s="26"/>
      <c r="D1285" s="26"/>
      <c r="E1285" s="26"/>
      <c r="F1285" s="30"/>
    </row>
    <row r="1286" spans="1:6" ht="15.75">
      <c r="A1286" s="26"/>
      <c r="B1286" s="27">
        <v>6022</v>
      </c>
      <c r="C1286" s="33" t="s">
        <v>699</v>
      </c>
      <c r="D1286" s="26" t="s">
        <v>691</v>
      </c>
      <c r="E1286" s="26" t="s">
        <v>698</v>
      </c>
      <c r="F1286" s="30">
        <v>0.54</v>
      </c>
    </row>
    <row r="1287" spans="1:6" ht="15.75">
      <c r="A1287" s="26"/>
      <c r="B1287" s="27"/>
      <c r="C1287" s="33" t="s">
        <v>603</v>
      </c>
      <c r="D1287" s="26"/>
      <c r="E1287" s="26"/>
      <c r="F1287" s="30"/>
    </row>
    <row r="1288" spans="1:6" ht="15.75">
      <c r="A1288" s="26"/>
      <c r="B1288" s="27"/>
      <c r="C1288" s="38" t="s">
        <v>117</v>
      </c>
      <c r="D1288" s="26"/>
      <c r="E1288" s="26"/>
      <c r="F1288" s="30"/>
    </row>
    <row r="1289" spans="1:6" ht="15.75">
      <c r="A1289" s="26"/>
      <c r="B1289" s="27"/>
      <c r="C1289" s="26"/>
      <c r="D1289" s="26"/>
      <c r="E1289" s="26"/>
      <c r="F1289" s="30"/>
    </row>
    <row r="1290" spans="1:6" ht="15.75">
      <c r="A1290" s="26"/>
      <c r="B1290" s="27">
        <v>6024</v>
      </c>
      <c r="C1290" s="33" t="s">
        <v>700</v>
      </c>
      <c r="D1290" s="26" t="s">
        <v>691</v>
      </c>
      <c r="E1290" s="26" t="s">
        <v>701</v>
      </c>
      <c r="F1290" s="30">
        <v>0.27</v>
      </c>
    </row>
    <row r="1291" spans="1:6" ht="15.75">
      <c r="A1291" s="26"/>
      <c r="B1291" s="27"/>
      <c r="C1291" s="38" t="s">
        <v>117</v>
      </c>
      <c r="D1291" s="26"/>
      <c r="E1291" s="26"/>
      <c r="F1291" s="30"/>
    </row>
    <row r="1292" spans="1:255" ht="15.75">
      <c r="A1292" s="26"/>
      <c r="B1292" s="27"/>
      <c r="C1292" s="50"/>
      <c r="D1292" s="50"/>
      <c r="E1292" s="35" t="s">
        <v>124</v>
      </c>
      <c r="F1292" s="36">
        <f>SUM(F1277:F1290)-F1281</f>
        <v>3.6919999999999993</v>
      </c>
      <c r="G1292" s="74"/>
      <c r="H1292" s="74"/>
      <c r="I1292" s="74"/>
      <c r="J1292" s="74"/>
      <c r="K1292" s="74"/>
      <c r="L1292" s="74"/>
      <c r="M1292" s="74"/>
      <c r="N1292" s="74"/>
      <c r="O1292" s="74"/>
      <c r="P1292" s="74"/>
      <c r="Q1292" s="74"/>
      <c r="R1292" s="74"/>
      <c r="S1292" s="74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74"/>
      <c r="AF1292" s="74"/>
      <c r="AG1292" s="74"/>
      <c r="AH1292" s="74"/>
      <c r="AI1292" s="74"/>
      <c r="AJ1292" s="74"/>
      <c r="AK1292" s="74"/>
      <c r="AL1292" s="74"/>
      <c r="AM1292" s="74"/>
      <c r="AN1292" s="74"/>
      <c r="AO1292" s="74"/>
      <c r="AP1292" s="74"/>
      <c r="AQ1292" s="74"/>
      <c r="AR1292" s="74"/>
      <c r="AS1292" s="74"/>
      <c r="AT1292" s="74"/>
      <c r="AU1292" s="74"/>
      <c r="AV1292" s="74"/>
      <c r="AW1292" s="74"/>
      <c r="AX1292" s="74"/>
      <c r="AY1292" s="74"/>
      <c r="AZ1292" s="74"/>
      <c r="BA1292" s="74"/>
      <c r="BB1292" s="74"/>
      <c r="BC1292" s="74"/>
      <c r="BD1292" s="74"/>
      <c r="BE1292" s="74"/>
      <c r="BF1292" s="74"/>
      <c r="BG1292" s="74"/>
      <c r="BH1292" s="74"/>
      <c r="BI1292" s="74"/>
      <c r="BJ1292" s="74"/>
      <c r="BK1292" s="74"/>
      <c r="BL1292" s="74"/>
      <c r="BM1292" s="74"/>
      <c r="BN1292" s="74"/>
      <c r="BO1292" s="74"/>
      <c r="BP1292" s="74"/>
      <c r="BQ1292" s="74"/>
      <c r="BR1292" s="74"/>
      <c r="BS1292" s="74"/>
      <c r="BT1292" s="74"/>
      <c r="BU1292" s="74"/>
      <c r="BV1292" s="74"/>
      <c r="BW1292" s="74"/>
      <c r="BX1292" s="74"/>
      <c r="BY1292" s="74"/>
      <c r="BZ1292" s="74"/>
      <c r="CA1292" s="74"/>
      <c r="CB1292" s="74"/>
      <c r="CC1292" s="74"/>
      <c r="CD1292" s="74"/>
      <c r="CE1292" s="74"/>
      <c r="CF1292" s="74"/>
      <c r="CG1292" s="74"/>
      <c r="CH1292" s="74"/>
      <c r="CI1292" s="74"/>
      <c r="CJ1292" s="74"/>
      <c r="CK1292" s="74"/>
      <c r="CL1292" s="74"/>
      <c r="CM1292" s="74"/>
      <c r="CN1292" s="74"/>
      <c r="CO1292" s="74"/>
      <c r="CP1292" s="74"/>
      <c r="CQ1292" s="74"/>
      <c r="CR1292" s="74"/>
      <c r="CS1292" s="74"/>
      <c r="CT1292" s="74"/>
      <c r="CU1292" s="74"/>
      <c r="CV1292" s="74"/>
      <c r="CW1292" s="74"/>
      <c r="CX1292" s="74"/>
      <c r="CY1292" s="74"/>
      <c r="CZ1292" s="74"/>
      <c r="DA1292" s="74"/>
      <c r="DB1292" s="74"/>
      <c r="DC1292" s="74"/>
      <c r="DD1292" s="74"/>
      <c r="DE1292" s="74"/>
      <c r="DF1292" s="74"/>
      <c r="DG1292" s="74"/>
      <c r="DH1292" s="74"/>
      <c r="DI1292" s="74"/>
      <c r="DJ1292" s="74"/>
      <c r="DK1292" s="74"/>
      <c r="DL1292" s="74"/>
      <c r="DM1292" s="74"/>
      <c r="DN1292" s="74"/>
      <c r="DO1292" s="74"/>
      <c r="DP1292" s="74"/>
      <c r="DQ1292" s="74"/>
      <c r="DR1292" s="74"/>
      <c r="DS1292" s="74"/>
      <c r="DT1292" s="74"/>
      <c r="DU1292" s="74"/>
      <c r="DV1292" s="74"/>
      <c r="DW1292" s="74"/>
      <c r="DX1292" s="74"/>
      <c r="DY1292" s="74"/>
      <c r="DZ1292" s="74"/>
      <c r="EA1292" s="74"/>
      <c r="EB1292" s="74"/>
      <c r="EC1292" s="74"/>
      <c r="ED1292" s="74"/>
      <c r="EE1292" s="74"/>
      <c r="EF1292" s="74"/>
      <c r="EG1292" s="74"/>
      <c r="EH1292" s="74"/>
      <c r="EI1292" s="74"/>
      <c r="EJ1292" s="74"/>
      <c r="EK1292" s="74"/>
      <c r="EL1292" s="74"/>
      <c r="EM1292" s="74"/>
      <c r="EN1292" s="74"/>
      <c r="EO1292" s="74"/>
      <c r="EP1292" s="74"/>
      <c r="EQ1292" s="74"/>
      <c r="ER1292" s="74"/>
      <c r="ES1292" s="74"/>
      <c r="ET1292" s="74"/>
      <c r="EU1292" s="74"/>
      <c r="EV1292" s="74"/>
      <c r="EW1292" s="74"/>
      <c r="EX1292" s="74"/>
      <c r="EY1292" s="74"/>
      <c r="EZ1292" s="74"/>
      <c r="FA1292" s="74"/>
      <c r="FB1292" s="74"/>
      <c r="FC1292" s="74"/>
      <c r="FD1292" s="74"/>
      <c r="FE1292" s="74"/>
      <c r="FF1292" s="74"/>
      <c r="FG1292" s="74"/>
      <c r="FH1292" s="74"/>
      <c r="FI1292" s="74"/>
      <c r="FJ1292" s="74"/>
      <c r="FK1292" s="74"/>
      <c r="FL1292" s="74"/>
      <c r="FM1292" s="74"/>
      <c r="FN1292" s="74"/>
      <c r="FO1292" s="74"/>
      <c r="FP1292" s="74"/>
      <c r="FQ1292" s="74"/>
      <c r="FR1292" s="74"/>
      <c r="FS1292" s="74"/>
      <c r="FT1292" s="74"/>
      <c r="FU1292" s="74"/>
      <c r="FV1292" s="74"/>
      <c r="FW1292" s="74"/>
      <c r="FX1292" s="74"/>
      <c r="FY1292" s="74"/>
      <c r="FZ1292" s="74"/>
      <c r="GA1292" s="74"/>
      <c r="GB1292" s="74"/>
      <c r="GC1292" s="74"/>
      <c r="GD1292" s="74"/>
      <c r="GE1292" s="74"/>
      <c r="GF1292" s="74"/>
      <c r="GG1292" s="74"/>
      <c r="GH1292" s="74"/>
      <c r="GI1292" s="74"/>
      <c r="GJ1292" s="74"/>
      <c r="GK1292" s="74"/>
      <c r="GL1292" s="74"/>
      <c r="GM1292" s="74"/>
      <c r="GN1292" s="74"/>
      <c r="GO1292" s="74"/>
      <c r="GP1292" s="74"/>
      <c r="GQ1292" s="74"/>
      <c r="GR1292" s="74"/>
      <c r="GS1292" s="74"/>
      <c r="GT1292" s="74"/>
      <c r="GU1292" s="74"/>
      <c r="GV1292" s="74"/>
      <c r="GW1292" s="74"/>
      <c r="GX1292" s="74"/>
      <c r="GY1292" s="74"/>
      <c r="GZ1292" s="74"/>
      <c r="HA1292" s="74"/>
      <c r="HB1292" s="74"/>
      <c r="HC1292" s="74"/>
      <c r="HD1292" s="74"/>
      <c r="HE1292" s="74"/>
      <c r="HF1292" s="74"/>
      <c r="HG1292" s="74"/>
      <c r="HH1292" s="74"/>
      <c r="HI1292" s="74"/>
      <c r="HJ1292" s="74"/>
      <c r="HK1292" s="74"/>
      <c r="HL1292" s="74"/>
      <c r="HM1292" s="74"/>
      <c r="HN1292" s="74"/>
      <c r="HO1292" s="74"/>
      <c r="HP1292" s="74"/>
      <c r="HQ1292" s="74"/>
      <c r="HR1292" s="74"/>
      <c r="HS1292" s="74"/>
      <c r="HT1292" s="74"/>
      <c r="HU1292" s="74"/>
      <c r="HV1292" s="74"/>
      <c r="HW1292" s="74"/>
      <c r="HX1292" s="74"/>
      <c r="HY1292" s="74"/>
      <c r="HZ1292" s="74"/>
      <c r="IA1292" s="74"/>
      <c r="IB1292" s="74"/>
      <c r="IC1292" s="74"/>
      <c r="ID1292" s="74"/>
      <c r="IE1292" s="74"/>
      <c r="IF1292" s="74"/>
      <c r="IG1292" s="74"/>
      <c r="IH1292" s="74"/>
      <c r="II1292" s="74"/>
      <c r="IJ1292" s="74"/>
      <c r="IK1292" s="74"/>
      <c r="IL1292" s="74"/>
      <c r="IM1292" s="74"/>
      <c r="IN1292" s="74"/>
      <c r="IO1292" s="74"/>
      <c r="IP1292" s="74"/>
      <c r="IQ1292" s="74"/>
      <c r="IR1292" s="74"/>
      <c r="IS1292" s="74"/>
      <c r="IT1292" s="74"/>
      <c r="IU1292" s="74"/>
    </row>
    <row r="1293" spans="1:6" ht="15.75">
      <c r="A1293" s="26"/>
      <c r="B1293" s="27"/>
      <c r="C1293" s="26"/>
      <c r="D1293" s="26"/>
      <c r="E1293" s="26"/>
      <c r="F1293" s="30"/>
    </row>
    <row r="1294" spans="1:6" ht="15.75">
      <c r="A1294" s="33" t="s">
        <v>236</v>
      </c>
      <c r="B1294" s="27">
        <v>6002</v>
      </c>
      <c r="C1294" s="33" t="s">
        <v>702</v>
      </c>
      <c r="D1294" s="26" t="s">
        <v>701</v>
      </c>
      <c r="E1294" s="26" t="s">
        <v>703</v>
      </c>
      <c r="F1294" s="30">
        <v>0.46</v>
      </c>
    </row>
    <row r="1295" spans="1:6" ht="15.75">
      <c r="A1295" s="26"/>
      <c r="B1295" s="27"/>
      <c r="C1295" s="38" t="s">
        <v>123</v>
      </c>
      <c r="D1295" s="26"/>
      <c r="E1295" s="26"/>
      <c r="F1295" s="30"/>
    </row>
    <row r="1296" spans="1:6" ht="15.75">
      <c r="A1296" s="26"/>
      <c r="B1296" s="27"/>
      <c r="C1296" s="26"/>
      <c r="D1296" s="26"/>
      <c r="E1296" s="26"/>
      <c r="F1296" s="30"/>
    </row>
    <row r="1297" spans="1:6" ht="15.75">
      <c r="A1297" s="26"/>
      <c r="B1297" s="27">
        <v>6004</v>
      </c>
      <c r="C1297" s="33" t="s">
        <v>704</v>
      </c>
      <c r="D1297" s="26" t="s">
        <v>695</v>
      </c>
      <c r="E1297" s="26" t="s">
        <v>688</v>
      </c>
      <c r="F1297" s="30">
        <v>0.53</v>
      </c>
    </row>
    <row r="1298" spans="1:6" ht="15.75">
      <c r="A1298" s="26"/>
      <c r="B1298" s="27"/>
      <c r="C1298" s="38" t="s">
        <v>123</v>
      </c>
      <c r="D1298" s="26"/>
      <c r="E1298" s="26"/>
      <c r="F1298" s="30"/>
    </row>
    <row r="1299" spans="1:6" ht="15.75">
      <c r="A1299" s="26"/>
      <c r="B1299" s="27"/>
      <c r="C1299" s="26"/>
      <c r="D1299" s="26"/>
      <c r="E1299" s="26"/>
      <c r="F1299" s="30"/>
    </row>
    <row r="1300" spans="1:6" ht="15.75">
      <c r="A1300" s="26"/>
      <c r="B1300" s="27">
        <v>6001</v>
      </c>
      <c r="C1300" s="33" t="s">
        <v>705</v>
      </c>
      <c r="D1300" s="26" t="s">
        <v>706</v>
      </c>
      <c r="E1300" s="26" t="s">
        <v>695</v>
      </c>
      <c r="F1300" s="30">
        <v>0.22</v>
      </c>
    </row>
    <row r="1301" spans="1:6" ht="15.75">
      <c r="A1301" s="26"/>
      <c r="B1301" s="27"/>
      <c r="C1301" s="38" t="s">
        <v>123</v>
      </c>
      <c r="D1301" s="26"/>
      <c r="E1301" s="26"/>
      <c r="F1301" s="30"/>
    </row>
    <row r="1302" spans="1:6" ht="15.75">
      <c r="A1302" s="26"/>
      <c r="B1302" s="27"/>
      <c r="C1302" s="26"/>
      <c r="D1302" s="26"/>
      <c r="E1302" s="26"/>
      <c r="F1302" s="30"/>
    </row>
    <row r="1303" spans="1:6" ht="15.75">
      <c r="A1303" s="26"/>
      <c r="B1303" s="27">
        <v>6003</v>
      </c>
      <c r="C1303" s="33" t="s">
        <v>707</v>
      </c>
      <c r="D1303" s="26" t="s">
        <v>695</v>
      </c>
      <c r="E1303" s="26" t="s">
        <v>708</v>
      </c>
      <c r="F1303" s="30">
        <v>0.36</v>
      </c>
    </row>
    <row r="1304" spans="1:6" ht="15.75">
      <c r="A1304" s="26"/>
      <c r="B1304" s="27"/>
      <c r="C1304" s="38" t="s">
        <v>123</v>
      </c>
      <c r="D1304" s="26"/>
      <c r="E1304" s="26"/>
      <c r="F1304" s="30"/>
    </row>
    <row r="1305" spans="1:6" ht="15.75">
      <c r="A1305" s="26"/>
      <c r="B1305" s="27"/>
      <c r="C1305" s="26"/>
      <c r="D1305" s="26"/>
      <c r="E1305" s="26"/>
      <c r="F1305" s="30"/>
    </row>
    <row r="1306" spans="1:6" ht="15.75">
      <c r="A1306" s="26"/>
      <c r="B1306" s="27">
        <v>6005</v>
      </c>
      <c r="C1306" s="33" t="s">
        <v>709</v>
      </c>
      <c r="D1306" s="26" t="s">
        <v>710</v>
      </c>
      <c r="E1306" s="26" t="s">
        <v>711</v>
      </c>
      <c r="F1306" s="30">
        <v>0.42</v>
      </c>
    </row>
    <row r="1307" spans="1:6" ht="15.75">
      <c r="A1307" s="26"/>
      <c r="B1307" s="27"/>
      <c r="C1307" s="38" t="s">
        <v>123</v>
      </c>
      <c r="D1307" s="26"/>
      <c r="E1307" s="26"/>
      <c r="F1307" s="30"/>
    </row>
    <row r="1308" spans="1:6" ht="15.75">
      <c r="A1308" s="26"/>
      <c r="B1308" s="27"/>
      <c r="C1308" s="38"/>
      <c r="D1308" s="26"/>
      <c r="E1308" s="26"/>
      <c r="F1308" s="30"/>
    </row>
    <row r="1309" spans="1:6" ht="15.75">
      <c r="A1309" s="26"/>
      <c r="B1309" s="27"/>
      <c r="C1309" s="38" t="s">
        <v>712</v>
      </c>
      <c r="D1309" s="26" t="s">
        <v>713</v>
      </c>
      <c r="E1309" s="26" t="s">
        <v>714</v>
      </c>
      <c r="F1309" s="34" t="s">
        <v>715</v>
      </c>
    </row>
    <row r="1310" spans="1:6" ht="15.75">
      <c r="A1310" s="26"/>
      <c r="B1310" s="27"/>
      <c r="C1310" s="38" t="s">
        <v>123</v>
      </c>
      <c r="D1310" s="26"/>
      <c r="E1310" s="26"/>
      <c r="F1310" s="30"/>
    </row>
    <row r="1311" spans="1:6" ht="15.75">
      <c r="A1311" s="26"/>
      <c r="B1311" s="27"/>
      <c r="C1311" s="26"/>
      <c r="D1311" s="26"/>
      <c r="E1311" s="26"/>
      <c r="F1311" s="30"/>
    </row>
    <row r="1312" spans="1:6" ht="15.75">
      <c r="A1312" s="26"/>
      <c r="B1312" s="27">
        <v>6007</v>
      </c>
      <c r="C1312" s="33" t="s">
        <v>716</v>
      </c>
      <c r="D1312" s="26" t="s">
        <v>717</v>
      </c>
      <c r="E1312" s="26" t="s">
        <v>718</v>
      </c>
      <c r="F1312" s="30">
        <v>0.24</v>
      </c>
    </row>
    <row r="1313" spans="1:6" ht="15.75">
      <c r="A1313" s="26"/>
      <c r="B1313" s="27"/>
      <c r="C1313" s="38" t="s">
        <v>123</v>
      </c>
      <c r="D1313" s="26"/>
      <c r="E1313" s="26"/>
      <c r="F1313" s="30"/>
    </row>
    <row r="1314" spans="1:6" ht="15.75">
      <c r="A1314" s="26"/>
      <c r="B1314" s="27"/>
      <c r="C1314" s="26"/>
      <c r="D1314" s="26"/>
      <c r="E1314" s="26"/>
      <c r="F1314" s="30"/>
    </row>
    <row r="1315" spans="1:6" ht="15.75">
      <c r="A1315" s="26"/>
      <c r="B1315" s="27">
        <v>6008</v>
      </c>
      <c r="C1315" s="33" t="s">
        <v>719</v>
      </c>
      <c r="D1315" s="26" t="s">
        <v>720</v>
      </c>
      <c r="E1315" s="26" t="s">
        <v>688</v>
      </c>
      <c r="F1315" s="30">
        <v>0.58</v>
      </c>
    </row>
    <row r="1316" spans="1:6" ht="15.75">
      <c r="A1316" s="26"/>
      <c r="B1316" s="27"/>
      <c r="C1316" s="38" t="s">
        <v>123</v>
      </c>
      <c r="D1316" s="26"/>
      <c r="E1316" s="26"/>
      <c r="F1316" s="30"/>
    </row>
    <row r="1317" spans="1:6" ht="15.75">
      <c r="A1317" s="26"/>
      <c r="B1317" s="27"/>
      <c r="C1317" s="26"/>
      <c r="D1317" s="26"/>
      <c r="E1317" s="26"/>
      <c r="F1317" s="30"/>
    </row>
    <row r="1318" spans="1:6" ht="15.75">
      <c r="A1318" s="26"/>
      <c r="B1318" s="27">
        <v>6009</v>
      </c>
      <c r="C1318" s="33" t="s">
        <v>293</v>
      </c>
      <c r="D1318" s="26" t="s">
        <v>721</v>
      </c>
      <c r="E1318" s="26" t="s">
        <v>705</v>
      </c>
      <c r="F1318" s="30">
        <v>0.12</v>
      </c>
    </row>
    <row r="1319" spans="1:6" ht="15.75">
      <c r="A1319" s="26"/>
      <c r="B1319" s="27"/>
      <c r="C1319" s="38" t="s">
        <v>123</v>
      </c>
      <c r="D1319" s="26"/>
      <c r="E1319" s="26"/>
      <c r="F1319" s="30"/>
    </row>
    <row r="1320" spans="1:6" ht="15.75">
      <c r="A1320" s="26"/>
      <c r="B1320" s="27"/>
      <c r="C1320" s="26"/>
      <c r="D1320" s="26"/>
      <c r="E1320" s="26"/>
      <c r="F1320" s="30"/>
    </row>
    <row r="1321" spans="1:6" ht="15.75">
      <c r="A1321" s="26"/>
      <c r="B1321" s="27">
        <v>6010</v>
      </c>
      <c r="C1321" s="33" t="s">
        <v>145</v>
      </c>
      <c r="D1321" s="26" t="s">
        <v>695</v>
      </c>
      <c r="E1321" s="26" t="s">
        <v>722</v>
      </c>
      <c r="F1321" s="30">
        <v>0.14</v>
      </c>
    </row>
    <row r="1322" spans="1:6" ht="15.75">
      <c r="A1322" s="26"/>
      <c r="B1322" s="27"/>
      <c r="C1322" s="38" t="s">
        <v>123</v>
      </c>
      <c r="D1322" s="26"/>
      <c r="E1322" s="26"/>
      <c r="F1322" s="30"/>
    </row>
    <row r="1323" spans="1:6" ht="15.75">
      <c r="A1323" s="26"/>
      <c r="B1323" s="27"/>
      <c r="C1323" s="26"/>
      <c r="D1323" s="26"/>
      <c r="E1323" s="26"/>
      <c r="F1323" s="30"/>
    </row>
    <row r="1324" spans="1:6" ht="15.75">
      <c r="A1324" s="26"/>
      <c r="B1324" s="27">
        <v>6012</v>
      </c>
      <c r="C1324" s="33" t="s">
        <v>59</v>
      </c>
      <c r="D1324" s="26" t="s">
        <v>724</v>
      </c>
      <c r="E1324" s="26" t="s">
        <v>725</v>
      </c>
      <c r="F1324" s="30">
        <v>0.02</v>
      </c>
    </row>
    <row r="1325" spans="1:6" ht="15.75">
      <c r="A1325" s="26"/>
      <c r="B1325" s="27"/>
      <c r="C1325" s="33" t="s">
        <v>58</v>
      </c>
      <c r="D1325" s="26"/>
      <c r="E1325" s="26"/>
      <c r="F1325" s="30"/>
    </row>
    <row r="1326" spans="1:6" ht="15.75">
      <c r="A1326" s="26"/>
      <c r="B1326" s="27"/>
      <c r="C1326" s="38" t="s">
        <v>123</v>
      </c>
      <c r="D1326" s="26"/>
      <c r="E1326" s="26"/>
      <c r="F1326" s="30"/>
    </row>
    <row r="1327" spans="1:6" ht="15.75">
      <c r="A1327" s="26"/>
      <c r="B1327" s="27"/>
      <c r="C1327" s="26"/>
      <c r="D1327" s="26"/>
      <c r="E1327" s="26"/>
      <c r="F1327" s="30"/>
    </row>
    <row r="1328" spans="1:6" ht="15.75">
      <c r="A1328" s="26"/>
      <c r="B1328" s="27">
        <v>6014</v>
      </c>
      <c r="C1328" s="33" t="s">
        <v>726</v>
      </c>
      <c r="D1328" s="26" t="s">
        <v>701</v>
      </c>
      <c r="E1328" s="26" t="s">
        <v>688</v>
      </c>
      <c r="F1328" s="30">
        <v>0.81</v>
      </c>
    </row>
    <row r="1329" spans="1:6" ht="15.75">
      <c r="A1329" s="26"/>
      <c r="B1329" s="27"/>
      <c r="C1329" s="38" t="s">
        <v>117</v>
      </c>
      <c r="D1329" s="26"/>
      <c r="E1329" s="26"/>
      <c r="F1329" s="30"/>
    </row>
    <row r="1330" spans="1:6" ht="15.75">
      <c r="A1330" s="26"/>
      <c r="B1330" s="27"/>
      <c r="C1330" s="26"/>
      <c r="D1330" s="26"/>
      <c r="E1330" s="26"/>
      <c r="F1330" s="30"/>
    </row>
    <row r="1331" spans="1:6" ht="15.75">
      <c r="A1331" s="26"/>
      <c r="B1331" s="27">
        <v>6018</v>
      </c>
      <c r="C1331" s="33" t="s">
        <v>727</v>
      </c>
      <c r="D1331" s="26" t="s">
        <v>695</v>
      </c>
      <c r="E1331" s="26" t="s">
        <v>708</v>
      </c>
      <c r="F1331" s="30">
        <v>0.76</v>
      </c>
    </row>
    <row r="1332" spans="1:6" ht="15.75">
      <c r="A1332" s="26"/>
      <c r="B1332" s="27"/>
      <c r="C1332" s="38" t="s">
        <v>117</v>
      </c>
      <c r="D1332" s="26"/>
      <c r="E1332" s="26"/>
      <c r="F1332" s="30"/>
    </row>
    <row r="1333" spans="1:6" ht="15.75">
      <c r="A1333" s="26"/>
      <c r="B1333" s="27"/>
      <c r="C1333" s="26"/>
      <c r="D1333" s="26"/>
      <c r="E1333" s="26"/>
      <c r="F1333" s="30"/>
    </row>
    <row r="1334" spans="1:6" ht="15.75">
      <c r="A1334" s="26"/>
      <c r="B1334" s="27">
        <v>6022</v>
      </c>
      <c r="C1334" s="33" t="s">
        <v>699</v>
      </c>
      <c r="D1334" s="26" t="s">
        <v>698</v>
      </c>
      <c r="E1334" s="26" t="s">
        <v>728</v>
      </c>
      <c r="F1334" s="30">
        <v>0.91</v>
      </c>
    </row>
    <row r="1335" spans="1:6" ht="15.75">
      <c r="A1335" s="26"/>
      <c r="B1335" s="27"/>
      <c r="C1335" s="33" t="s">
        <v>729</v>
      </c>
      <c r="D1335" s="26"/>
      <c r="E1335" s="26"/>
      <c r="F1335" s="30"/>
    </row>
    <row r="1336" spans="1:6" ht="15.75">
      <c r="A1336" s="26"/>
      <c r="B1336" s="27"/>
      <c r="C1336" s="38" t="s">
        <v>117</v>
      </c>
      <c r="D1336" s="26"/>
      <c r="E1336" s="26"/>
      <c r="F1336" s="30"/>
    </row>
    <row r="1337" spans="1:6" ht="15.75">
      <c r="A1337" s="26"/>
      <c r="B1337" s="27"/>
      <c r="C1337" s="26"/>
      <c r="D1337" s="26"/>
      <c r="E1337" s="26"/>
      <c r="F1337" s="30"/>
    </row>
    <row r="1338" spans="1:6" ht="15.75">
      <c r="A1338" s="26"/>
      <c r="B1338" s="27">
        <v>6025</v>
      </c>
      <c r="C1338" s="33" t="s">
        <v>309</v>
      </c>
      <c r="D1338" s="26" t="s">
        <v>730</v>
      </c>
      <c r="E1338" s="26" t="s">
        <v>731</v>
      </c>
      <c r="F1338" s="30">
        <v>0.29</v>
      </c>
    </row>
    <row r="1339" spans="1:6" ht="15.75">
      <c r="A1339" s="26"/>
      <c r="B1339" s="27"/>
      <c r="C1339" s="38" t="s">
        <v>123</v>
      </c>
      <c r="D1339" s="26"/>
      <c r="E1339" s="26"/>
      <c r="F1339" s="30"/>
    </row>
    <row r="1340" spans="1:6" ht="15.75">
      <c r="A1340" s="26"/>
      <c r="B1340" s="27"/>
      <c r="C1340" s="26"/>
      <c r="D1340" s="26"/>
      <c r="E1340" s="26"/>
      <c r="F1340" s="30"/>
    </row>
    <row r="1341" spans="1:6" ht="15.75">
      <c r="A1341" s="26"/>
      <c r="B1341" s="27">
        <v>6026</v>
      </c>
      <c r="C1341" s="33" t="s">
        <v>670</v>
      </c>
      <c r="D1341" s="26" t="s">
        <v>695</v>
      </c>
      <c r="E1341" s="26" t="s">
        <v>695</v>
      </c>
      <c r="F1341" s="30">
        <v>0.53</v>
      </c>
    </row>
    <row r="1342" spans="1:6" ht="15.75">
      <c r="A1342" s="26"/>
      <c r="B1342" s="27"/>
      <c r="C1342" s="38" t="s">
        <v>123</v>
      </c>
      <c r="D1342" s="26"/>
      <c r="E1342" s="26"/>
      <c r="F1342" s="30"/>
    </row>
    <row r="1343" spans="1:6" ht="15.75">
      <c r="A1343" s="26"/>
      <c r="B1343" s="27"/>
      <c r="C1343" s="26"/>
      <c r="D1343" s="26"/>
      <c r="E1343" s="26"/>
      <c r="F1343" s="30"/>
    </row>
    <row r="1344" spans="1:6" ht="15.75">
      <c r="A1344" s="26"/>
      <c r="B1344" s="27">
        <v>6027</v>
      </c>
      <c r="C1344" s="33" t="s">
        <v>732</v>
      </c>
      <c r="D1344" s="26" t="s">
        <v>705</v>
      </c>
      <c r="E1344" s="26" t="s">
        <v>733</v>
      </c>
      <c r="F1344" s="30">
        <v>0.2</v>
      </c>
    </row>
    <row r="1345" spans="1:6" ht="15.75">
      <c r="A1345" s="26"/>
      <c r="B1345" s="27"/>
      <c r="C1345" s="38" t="s">
        <v>123</v>
      </c>
      <c r="D1345" s="26"/>
      <c r="E1345" s="26"/>
      <c r="F1345" s="30"/>
    </row>
    <row r="1346" spans="1:6" ht="15.75">
      <c r="A1346" s="26"/>
      <c r="B1346" s="27"/>
      <c r="C1346" s="26"/>
      <c r="D1346" s="26"/>
      <c r="E1346" s="26"/>
      <c r="F1346" s="30"/>
    </row>
    <row r="1347" spans="1:6" ht="15.75">
      <c r="A1347" s="26"/>
      <c r="B1347" s="27">
        <v>6028</v>
      </c>
      <c r="C1347" s="33" t="s">
        <v>734</v>
      </c>
      <c r="D1347" s="26" t="s">
        <v>708</v>
      </c>
      <c r="E1347" s="26" t="s">
        <v>735</v>
      </c>
      <c r="F1347" s="30">
        <v>0.44</v>
      </c>
    </row>
    <row r="1348" spans="1:6" ht="15.75">
      <c r="A1348" s="26"/>
      <c r="B1348" s="27"/>
      <c r="C1348" s="38" t="s">
        <v>123</v>
      </c>
      <c r="D1348" s="26"/>
      <c r="E1348" s="26"/>
      <c r="F1348" s="30"/>
    </row>
    <row r="1349" spans="1:6" ht="15.75">
      <c r="A1349" s="26"/>
      <c r="B1349" s="27"/>
      <c r="C1349" s="26"/>
      <c r="D1349" s="26"/>
      <c r="E1349" s="26"/>
      <c r="F1349" s="30"/>
    </row>
    <row r="1350" spans="1:6" ht="15.75">
      <c r="A1350" s="26"/>
      <c r="B1350" s="27">
        <v>6030</v>
      </c>
      <c r="C1350" s="33" t="s">
        <v>736</v>
      </c>
      <c r="D1350" s="26" t="s">
        <v>723</v>
      </c>
      <c r="E1350" s="26" t="s">
        <v>727</v>
      </c>
      <c r="F1350" s="30">
        <v>0.19</v>
      </c>
    </row>
    <row r="1351" spans="1:6" ht="15.75">
      <c r="A1351" s="26"/>
      <c r="B1351" s="27"/>
      <c r="C1351" s="38" t="s">
        <v>123</v>
      </c>
      <c r="D1351" s="26"/>
      <c r="E1351" s="26"/>
      <c r="F1351" s="30"/>
    </row>
    <row r="1352" spans="1:6" ht="15.75">
      <c r="A1352" s="26"/>
      <c r="B1352" s="27"/>
      <c r="C1352" s="26"/>
      <c r="D1352" s="26"/>
      <c r="E1352" s="26"/>
      <c r="F1352" s="30"/>
    </row>
    <row r="1353" spans="1:6" ht="15.75">
      <c r="A1353" s="26"/>
      <c r="B1353" s="27">
        <v>6032</v>
      </c>
      <c r="C1353" s="33" t="s">
        <v>1060</v>
      </c>
      <c r="D1353" s="26" t="s">
        <v>695</v>
      </c>
      <c r="E1353" s="26" t="s">
        <v>734</v>
      </c>
      <c r="F1353" s="30">
        <v>0.09</v>
      </c>
    </row>
    <row r="1354" spans="1:6" ht="15.75">
      <c r="A1354" s="26"/>
      <c r="B1354" s="27"/>
      <c r="C1354" s="33" t="s">
        <v>123</v>
      </c>
      <c r="D1354" s="26"/>
      <c r="E1354" s="26"/>
      <c r="F1354" s="30"/>
    </row>
    <row r="1355" spans="1:6" ht="15.75">
      <c r="A1355" s="26"/>
      <c r="B1355" s="27"/>
      <c r="C1355" s="38"/>
      <c r="D1355" s="26"/>
      <c r="E1355" s="26"/>
      <c r="F1355" s="30"/>
    </row>
    <row r="1356" spans="1:255" ht="15.75">
      <c r="A1356" s="50"/>
      <c r="B1356" s="72"/>
      <c r="C1356" s="73"/>
      <c r="D1356" s="50"/>
      <c r="E1356" s="35" t="s">
        <v>169</v>
      </c>
      <c r="F1356" s="36">
        <f>SUM(F1294:F1353)</f>
        <v>7.310000000000001</v>
      </c>
      <c r="G1356" s="74"/>
      <c r="H1356" s="74"/>
      <c r="I1356" s="74"/>
      <c r="J1356" s="74"/>
      <c r="K1356" s="74"/>
      <c r="L1356" s="74"/>
      <c r="M1356" s="74"/>
      <c r="N1356" s="74"/>
      <c r="O1356" s="74"/>
      <c r="P1356" s="74"/>
      <c r="Q1356" s="74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  <c r="AH1356" s="74"/>
      <c r="AI1356" s="74"/>
      <c r="AJ1356" s="74"/>
      <c r="AK1356" s="74"/>
      <c r="AL1356" s="74"/>
      <c r="AM1356" s="74"/>
      <c r="AN1356" s="74"/>
      <c r="AO1356" s="74"/>
      <c r="AP1356" s="74"/>
      <c r="AQ1356" s="74"/>
      <c r="AR1356" s="74"/>
      <c r="AS1356" s="74"/>
      <c r="AT1356" s="74"/>
      <c r="AU1356" s="74"/>
      <c r="AV1356" s="74"/>
      <c r="AW1356" s="74"/>
      <c r="AX1356" s="74"/>
      <c r="AY1356" s="74"/>
      <c r="AZ1356" s="74"/>
      <c r="BA1356" s="74"/>
      <c r="BB1356" s="74"/>
      <c r="BC1356" s="74"/>
      <c r="BD1356" s="74"/>
      <c r="BE1356" s="74"/>
      <c r="BF1356" s="74"/>
      <c r="BG1356" s="74"/>
      <c r="BH1356" s="74"/>
      <c r="BI1356" s="74"/>
      <c r="BJ1356" s="74"/>
      <c r="BK1356" s="74"/>
      <c r="BL1356" s="74"/>
      <c r="BM1356" s="74"/>
      <c r="BN1356" s="74"/>
      <c r="BO1356" s="74"/>
      <c r="BP1356" s="74"/>
      <c r="BQ1356" s="74"/>
      <c r="BR1356" s="74"/>
      <c r="BS1356" s="74"/>
      <c r="BT1356" s="74"/>
      <c r="BU1356" s="74"/>
      <c r="BV1356" s="74"/>
      <c r="BW1356" s="74"/>
      <c r="BX1356" s="74"/>
      <c r="BY1356" s="74"/>
      <c r="BZ1356" s="74"/>
      <c r="CA1356" s="74"/>
      <c r="CB1356" s="74"/>
      <c r="CC1356" s="74"/>
      <c r="CD1356" s="74"/>
      <c r="CE1356" s="74"/>
      <c r="CF1356" s="74"/>
      <c r="CG1356" s="74"/>
      <c r="CH1356" s="74"/>
      <c r="CI1356" s="74"/>
      <c r="CJ1356" s="74"/>
      <c r="CK1356" s="74"/>
      <c r="CL1356" s="74"/>
      <c r="CM1356" s="74"/>
      <c r="CN1356" s="74"/>
      <c r="CO1356" s="74"/>
      <c r="CP1356" s="74"/>
      <c r="CQ1356" s="74"/>
      <c r="CR1356" s="74"/>
      <c r="CS1356" s="74"/>
      <c r="CT1356" s="74"/>
      <c r="CU1356" s="74"/>
      <c r="CV1356" s="74"/>
      <c r="CW1356" s="74"/>
      <c r="CX1356" s="74"/>
      <c r="CY1356" s="74"/>
      <c r="CZ1356" s="74"/>
      <c r="DA1356" s="74"/>
      <c r="DB1356" s="74"/>
      <c r="DC1356" s="74"/>
      <c r="DD1356" s="74"/>
      <c r="DE1356" s="74"/>
      <c r="DF1356" s="74"/>
      <c r="DG1356" s="74"/>
      <c r="DH1356" s="74"/>
      <c r="DI1356" s="74"/>
      <c r="DJ1356" s="74"/>
      <c r="DK1356" s="74"/>
      <c r="DL1356" s="74"/>
      <c r="DM1356" s="74"/>
      <c r="DN1356" s="74"/>
      <c r="DO1356" s="74"/>
      <c r="DP1356" s="74"/>
      <c r="DQ1356" s="74"/>
      <c r="DR1356" s="74"/>
      <c r="DS1356" s="74"/>
      <c r="DT1356" s="74"/>
      <c r="DU1356" s="74"/>
      <c r="DV1356" s="74"/>
      <c r="DW1356" s="74"/>
      <c r="DX1356" s="74"/>
      <c r="DY1356" s="74"/>
      <c r="DZ1356" s="74"/>
      <c r="EA1356" s="74"/>
      <c r="EB1356" s="74"/>
      <c r="EC1356" s="74"/>
      <c r="ED1356" s="74"/>
      <c r="EE1356" s="74"/>
      <c r="EF1356" s="74"/>
      <c r="EG1356" s="74"/>
      <c r="EH1356" s="74"/>
      <c r="EI1356" s="74"/>
      <c r="EJ1356" s="74"/>
      <c r="EK1356" s="74"/>
      <c r="EL1356" s="74"/>
      <c r="EM1356" s="74"/>
      <c r="EN1356" s="74"/>
      <c r="EO1356" s="74"/>
      <c r="EP1356" s="74"/>
      <c r="EQ1356" s="74"/>
      <c r="ER1356" s="74"/>
      <c r="ES1356" s="74"/>
      <c r="ET1356" s="74"/>
      <c r="EU1356" s="74"/>
      <c r="EV1356" s="74"/>
      <c r="EW1356" s="74"/>
      <c r="EX1356" s="74"/>
      <c r="EY1356" s="74"/>
      <c r="EZ1356" s="74"/>
      <c r="FA1356" s="74"/>
      <c r="FB1356" s="74"/>
      <c r="FC1356" s="74"/>
      <c r="FD1356" s="74"/>
      <c r="FE1356" s="74"/>
      <c r="FF1356" s="74"/>
      <c r="FG1356" s="74"/>
      <c r="FH1356" s="74"/>
      <c r="FI1356" s="74"/>
      <c r="FJ1356" s="74"/>
      <c r="FK1356" s="74"/>
      <c r="FL1356" s="74"/>
      <c r="FM1356" s="74"/>
      <c r="FN1356" s="74"/>
      <c r="FO1356" s="74"/>
      <c r="FP1356" s="74"/>
      <c r="FQ1356" s="74"/>
      <c r="FR1356" s="74"/>
      <c r="FS1356" s="74"/>
      <c r="FT1356" s="74"/>
      <c r="FU1356" s="74"/>
      <c r="FV1356" s="74"/>
      <c r="FW1356" s="74"/>
      <c r="FX1356" s="74"/>
      <c r="FY1356" s="74"/>
      <c r="FZ1356" s="74"/>
      <c r="GA1356" s="74"/>
      <c r="GB1356" s="74"/>
      <c r="GC1356" s="74"/>
      <c r="GD1356" s="74"/>
      <c r="GE1356" s="74"/>
      <c r="GF1356" s="74"/>
      <c r="GG1356" s="74"/>
      <c r="GH1356" s="74"/>
      <c r="GI1356" s="74"/>
      <c r="GJ1356" s="74"/>
      <c r="GK1356" s="74"/>
      <c r="GL1356" s="74"/>
      <c r="GM1356" s="74"/>
      <c r="GN1356" s="74"/>
      <c r="GO1356" s="74"/>
      <c r="GP1356" s="74"/>
      <c r="GQ1356" s="74"/>
      <c r="GR1356" s="74"/>
      <c r="GS1356" s="74"/>
      <c r="GT1356" s="74"/>
      <c r="GU1356" s="74"/>
      <c r="GV1356" s="74"/>
      <c r="GW1356" s="74"/>
      <c r="GX1356" s="74"/>
      <c r="GY1356" s="74"/>
      <c r="GZ1356" s="74"/>
      <c r="HA1356" s="74"/>
      <c r="HB1356" s="74"/>
      <c r="HC1356" s="74"/>
      <c r="HD1356" s="74"/>
      <c r="HE1356" s="74"/>
      <c r="HF1356" s="74"/>
      <c r="HG1356" s="74"/>
      <c r="HH1356" s="74"/>
      <c r="HI1356" s="74"/>
      <c r="HJ1356" s="74"/>
      <c r="HK1356" s="74"/>
      <c r="HL1356" s="74"/>
      <c r="HM1356" s="74"/>
      <c r="HN1356" s="74"/>
      <c r="HO1356" s="74"/>
      <c r="HP1356" s="74"/>
      <c r="HQ1356" s="74"/>
      <c r="HR1356" s="74"/>
      <c r="HS1356" s="74"/>
      <c r="HT1356" s="74"/>
      <c r="HU1356" s="74"/>
      <c r="HV1356" s="74"/>
      <c r="HW1356" s="74"/>
      <c r="HX1356" s="74"/>
      <c r="HY1356" s="74"/>
      <c r="HZ1356" s="74"/>
      <c r="IA1356" s="74"/>
      <c r="IB1356" s="74"/>
      <c r="IC1356" s="74"/>
      <c r="ID1356" s="74"/>
      <c r="IE1356" s="74"/>
      <c r="IF1356" s="74"/>
      <c r="IG1356" s="74"/>
      <c r="IH1356" s="74"/>
      <c r="II1356" s="74"/>
      <c r="IJ1356" s="74"/>
      <c r="IK1356" s="74"/>
      <c r="IL1356" s="74"/>
      <c r="IM1356" s="74"/>
      <c r="IN1356" s="74"/>
      <c r="IO1356" s="74"/>
      <c r="IP1356" s="74"/>
      <c r="IQ1356" s="74"/>
      <c r="IR1356" s="74"/>
      <c r="IS1356" s="74"/>
      <c r="IT1356" s="74"/>
      <c r="IU1356" s="74"/>
    </row>
    <row r="1357" spans="1:6" ht="15.75">
      <c r="A1357" s="26"/>
      <c r="B1357" s="27"/>
      <c r="C1357" s="37"/>
      <c r="D1357" s="26"/>
      <c r="E1357" s="26"/>
      <c r="F1357" s="36">
        <f>(SUM(F1268:F1356)-F1281)/2</f>
        <v>15.946</v>
      </c>
    </row>
    <row r="1358" spans="1:6" ht="15.75">
      <c r="A1358" s="26"/>
      <c r="B1358" s="27"/>
      <c r="C1358" s="37"/>
      <c r="D1358" s="26"/>
      <c r="E1358" s="26"/>
      <c r="F1358" s="30"/>
    </row>
    <row r="1359" spans="1:6" ht="15.75">
      <c r="A1359" s="26"/>
      <c r="B1359" s="27"/>
      <c r="C1359" s="37"/>
      <c r="D1359" s="23" t="s">
        <v>29</v>
      </c>
      <c r="E1359" s="26"/>
      <c r="F1359" s="30"/>
    </row>
    <row r="1360" spans="1:7" ht="15.75">
      <c r="A1360" s="26"/>
      <c r="B1360" s="27"/>
      <c r="C1360" s="37"/>
      <c r="D1360" s="26"/>
      <c r="E1360" s="26"/>
      <c r="F1360" s="30"/>
      <c r="G1360" s="80"/>
    </row>
    <row r="1361" spans="1:6" ht="15.75">
      <c r="A1361" s="33" t="s">
        <v>358</v>
      </c>
      <c r="B1361" s="27"/>
      <c r="C1361" s="33" t="s">
        <v>376</v>
      </c>
      <c r="D1361" s="26" t="s">
        <v>737</v>
      </c>
      <c r="E1361" s="26" t="s">
        <v>738</v>
      </c>
      <c r="F1361" s="30">
        <v>0.085</v>
      </c>
    </row>
    <row r="1362" spans="1:6" ht="15.75">
      <c r="A1362" s="26"/>
      <c r="B1362" s="27"/>
      <c r="C1362" s="26"/>
      <c r="D1362" s="26"/>
      <c r="E1362" s="26"/>
      <c r="F1362" s="30"/>
    </row>
    <row r="1363" spans="1:6" ht="15.75">
      <c r="A1363" s="26"/>
      <c r="B1363" s="27"/>
      <c r="C1363" s="33" t="s">
        <v>739</v>
      </c>
      <c r="D1363" s="26" t="s">
        <v>688</v>
      </c>
      <c r="E1363" s="26" t="s">
        <v>53</v>
      </c>
      <c r="F1363" s="30">
        <v>1.02</v>
      </c>
    </row>
    <row r="1364" spans="1:6" ht="15.75">
      <c r="A1364" s="26"/>
      <c r="B1364" s="27"/>
      <c r="C1364" s="26"/>
      <c r="D1364" s="26"/>
      <c r="E1364" s="26"/>
      <c r="F1364" s="30"/>
    </row>
    <row r="1365" spans="1:255" ht="15.75">
      <c r="A1365" s="50"/>
      <c r="B1365" s="72"/>
      <c r="C1365" s="50"/>
      <c r="D1365" s="50"/>
      <c r="E1365" s="35" t="s">
        <v>106</v>
      </c>
      <c r="F1365" s="36">
        <f>SUM(F1361:F1363)</f>
        <v>1.105</v>
      </c>
      <c r="G1365" s="74"/>
      <c r="H1365" s="74"/>
      <c r="I1365" s="74"/>
      <c r="J1365" s="74"/>
      <c r="K1365" s="74"/>
      <c r="L1365" s="74"/>
      <c r="M1365" s="74"/>
      <c r="N1365" s="74"/>
      <c r="O1365" s="74"/>
      <c r="P1365" s="74"/>
      <c r="Q1365" s="74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  <c r="AG1365" s="74"/>
      <c r="AH1365" s="74"/>
      <c r="AI1365" s="74"/>
      <c r="AJ1365" s="74"/>
      <c r="AK1365" s="74"/>
      <c r="AL1365" s="74"/>
      <c r="AM1365" s="74"/>
      <c r="AN1365" s="74"/>
      <c r="AO1365" s="74"/>
      <c r="AP1365" s="74"/>
      <c r="AQ1365" s="74"/>
      <c r="AR1365" s="74"/>
      <c r="AS1365" s="74"/>
      <c r="AT1365" s="74"/>
      <c r="AU1365" s="74"/>
      <c r="AV1365" s="74"/>
      <c r="AW1365" s="74"/>
      <c r="AX1365" s="74"/>
      <c r="AY1365" s="74"/>
      <c r="AZ1365" s="74"/>
      <c r="BA1365" s="74"/>
      <c r="BB1365" s="74"/>
      <c r="BC1365" s="74"/>
      <c r="BD1365" s="74"/>
      <c r="BE1365" s="74"/>
      <c r="BF1365" s="74"/>
      <c r="BG1365" s="74"/>
      <c r="BH1365" s="74"/>
      <c r="BI1365" s="74"/>
      <c r="BJ1365" s="74"/>
      <c r="BK1365" s="74"/>
      <c r="BL1365" s="74"/>
      <c r="BM1365" s="74"/>
      <c r="BN1365" s="74"/>
      <c r="BO1365" s="74"/>
      <c r="BP1365" s="74"/>
      <c r="BQ1365" s="74"/>
      <c r="BR1365" s="74"/>
      <c r="BS1365" s="74"/>
      <c r="BT1365" s="74"/>
      <c r="BU1365" s="74"/>
      <c r="BV1365" s="74"/>
      <c r="BW1365" s="74"/>
      <c r="BX1365" s="74"/>
      <c r="BY1365" s="74"/>
      <c r="BZ1365" s="74"/>
      <c r="CA1365" s="74"/>
      <c r="CB1365" s="74"/>
      <c r="CC1365" s="74"/>
      <c r="CD1365" s="74"/>
      <c r="CE1365" s="74"/>
      <c r="CF1365" s="74"/>
      <c r="CG1365" s="74"/>
      <c r="CH1365" s="74"/>
      <c r="CI1365" s="74"/>
      <c r="CJ1365" s="74"/>
      <c r="CK1365" s="74"/>
      <c r="CL1365" s="74"/>
      <c r="CM1365" s="74"/>
      <c r="CN1365" s="74"/>
      <c r="CO1365" s="74"/>
      <c r="CP1365" s="74"/>
      <c r="CQ1365" s="74"/>
      <c r="CR1365" s="74"/>
      <c r="CS1365" s="74"/>
      <c r="CT1365" s="74"/>
      <c r="CU1365" s="74"/>
      <c r="CV1365" s="74"/>
      <c r="CW1365" s="74"/>
      <c r="CX1365" s="74"/>
      <c r="CY1365" s="74"/>
      <c r="CZ1365" s="74"/>
      <c r="DA1365" s="74"/>
      <c r="DB1365" s="74"/>
      <c r="DC1365" s="74"/>
      <c r="DD1365" s="74"/>
      <c r="DE1365" s="74"/>
      <c r="DF1365" s="74"/>
      <c r="DG1365" s="74"/>
      <c r="DH1365" s="74"/>
      <c r="DI1365" s="74"/>
      <c r="DJ1365" s="74"/>
      <c r="DK1365" s="74"/>
      <c r="DL1365" s="74"/>
      <c r="DM1365" s="74"/>
      <c r="DN1365" s="74"/>
      <c r="DO1365" s="74"/>
      <c r="DP1365" s="74"/>
      <c r="DQ1365" s="74"/>
      <c r="DR1365" s="74"/>
      <c r="DS1365" s="74"/>
      <c r="DT1365" s="74"/>
      <c r="DU1365" s="74"/>
      <c r="DV1365" s="74"/>
      <c r="DW1365" s="74"/>
      <c r="DX1365" s="74"/>
      <c r="DY1365" s="74"/>
      <c r="DZ1365" s="74"/>
      <c r="EA1365" s="74"/>
      <c r="EB1365" s="74"/>
      <c r="EC1365" s="74"/>
      <c r="ED1365" s="74"/>
      <c r="EE1365" s="74"/>
      <c r="EF1365" s="74"/>
      <c r="EG1365" s="74"/>
      <c r="EH1365" s="74"/>
      <c r="EI1365" s="74"/>
      <c r="EJ1365" s="74"/>
      <c r="EK1365" s="74"/>
      <c r="EL1365" s="74"/>
      <c r="EM1365" s="74"/>
      <c r="EN1365" s="74"/>
      <c r="EO1365" s="74"/>
      <c r="EP1365" s="74"/>
      <c r="EQ1365" s="74"/>
      <c r="ER1365" s="74"/>
      <c r="ES1365" s="74"/>
      <c r="ET1365" s="74"/>
      <c r="EU1365" s="74"/>
      <c r="EV1365" s="74"/>
      <c r="EW1365" s="74"/>
      <c r="EX1365" s="74"/>
      <c r="EY1365" s="74"/>
      <c r="EZ1365" s="74"/>
      <c r="FA1365" s="74"/>
      <c r="FB1365" s="74"/>
      <c r="FC1365" s="74"/>
      <c r="FD1365" s="74"/>
      <c r="FE1365" s="74"/>
      <c r="FF1365" s="74"/>
      <c r="FG1365" s="74"/>
      <c r="FH1365" s="74"/>
      <c r="FI1365" s="74"/>
      <c r="FJ1365" s="74"/>
      <c r="FK1365" s="74"/>
      <c r="FL1365" s="74"/>
      <c r="FM1365" s="74"/>
      <c r="FN1365" s="74"/>
      <c r="FO1365" s="74"/>
      <c r="FP1365" s="74"/>
      <c r="FQ1365" s="74"/>
      <c r="FR1365" s="74"/>
      <c r="FS1365" s="74"/>
      <c r="FT1365" s="74"/>
      <c r="FU1365" s="74"/>
      <c r="FV1365" s="74"/>
      <c r="FW1365" s="74"/>
      <c r="FX1365" s="74"/>
      <c r="FY1365" s="74"/>
      <c r="FZ1365" s="74"/>
      <c r="GA1365" s="74"/>
      <c r="GB1365" s="74"/>
      <c r="GC1365" s="74"/>
      <c r="GD1365" s="74"/>
      <c r="GE1365" s="74"/>
      <c r="GF1365" s="74"/>
      <c r="GG1365" s="74"/>
      <c r="GH1365" s="74"/>
      <c r="GI1365" s="74"/>
      <c r="GJ1365" s="74"/>
      <c r="GK1365" s="74"/>
      <c r="GL1365" s="74"/>
      <c r="GM1365" s="74"/>
      <c r="GN1365" s="74"/>
      <c r="GO1365" s="74"/>
      <c r="GP1365" s="74"/>
      <c r="GQ1365" s="74"/>
      <c r="GR1365" s="74"/>
      <c r="GS1365" s="74"/>
      <c r="GT1365" s="74"/>
      <c r="GU1365" s="74"/>
      <c r="GV1365" s="74"/>
      <c r="GW1365" s="74"/>
      <c r="GX1365" s="74"/>
      <c r="GY1365" s="74"/>
      <c r="GZ1365" s="74"/>
      <c r="HA1365" s="74"/>
      <c r="HB1365" s="74"/>
      <c r="HC1365" s="74"/>
      <c r="HD1365" s="74"/>
      <c r="HE1365" s="74"/>
      <c r="HF1365" s="74"/>
      <c r="HG1365" s="74"/>
      <c r="HH1365" s="74"/>
      <c r="HI1365" s="74"/>
      <c r="HJ1365" s="74"/>
      <c r="HK1365" s="74"/>
      <c r="HL1365" s="74"/>
      <c r="HM1365" s="74"/>
      <c r="HN1365" s="74"/>
      <c r="HO1365" s="74"/>
      <c r="HP1365" s="74"/>
      <c r="HQ1365" s="74"/>
      <c r="HR1365" s="74"/>
      <c r="HS1365" s="74"/>
      <c r="HT1365" s="74"/>
      <c r="HU1365" s="74"/>
      <c r="HV1365" s="74"/>
      <c r="HW1365" s="74"/>
      <c r="HX1365" s="74"/>
      <c r="HY1365" s="74"/>
      <c r="HZ1365" s="74"/>
      <c r="IA1365" s="74"/>
      <c r="IB1365" s="74"/>
      <c r="IC1365" s="74"/>
      <c r="ID1365" s="74"/>
      <c r="IE1365" s="74"/>
      <c r="IF1365" s="74"/>
      <c r="IG1365" s="74"/>
      <c r="IH1365" s="74"/>
      <c r="II1365" s="74"/>
      <c r="IJ1365" s="74"/>
      <c r="IK1365" s="74"/>
      <c r="IL1365" s="74"/>
      <c r="IM1365" s="74"/>
      <c r="IN1365" s="74"/>
      <c r="IO1365" s="74"/>
      <c r="IP1365" s="74"/>
      <c r="IQ1365" s="74"/>
      <c r="IR1365" s="74"/>
      <c r="IS1365" s="74"/>
      <c r="IT1365" s="74"/>
      <c r="IU1365" s="74"/>
    </row>
    <row r="1366" spans="1:6" ht="15.75">
      <c r="A1366" s="26"/>
      <c r="B1366" s="27"/>
      <c r="C1366" s="26"/>
      <c r="D1366" s="26"/>
      <c r="E1366" s="26"/>
      <c r="F1366" s="30"/>
    </row>
    <row r="1367" spans="1:6" ht="15.75">
      <c r="A1367" s="33" t="s">
        <v>330</v>
      </c>
      <c r="B1367" s="27"/>
      <c r="C1367" s="33" t="s">
        <v>690</v>
      </c>
      <c r="D1367" s="26" t="s">
        <v>740</v>
      </c>
      <c r="E1367" s="26" t="s">
        <v>691</v>
      </c>
      <c r="F1367" s="30">
        <v>0.633</v>
      </c>
    </row>
    <row r="1368" spans="1:6" ht="15.75">
      <c r="A1368" s="33"/>
      <c r="B1368" s="27"/>
      <c r="C1368" s="33"/>
      <c r="D1368" s="26"/>
      <c r="E1368" s="26"/>
      <c r="F1368" s="30"/>
    </row>
    <row r="1369" spans="1:6" ht="15.75">
      <c r="A1369" s="26"/>
      <c r="B1369" s="27"/>
      <c r="C1369" s="33" t="s">
        <v>741</v>
      </c>
      <c r="D1369" s="26" t="s">
        <v>688</v>
      </c>
      <c r="E1369" s="26" t="s">
        <v>738</v>
      </c>
      <c r="F1369" s="30">
        <v>1.714</v>
      </c>
    </row>
    <row r="1370" spans="1:6" ht="15.75">
      <c r="A1370" s="26"/>
      <c r="B1370" s="27"/>
      <c r="C1370" s="33"/>
      <c r="D1370" s="26"/>
      <c r="E1370" s="26"/>
      <c r="F1370" s="30"/>
    </row>
    <row r="1371" spans="1:6" ht="15.75">
      <c r="A1371" s="26"/>
      <c r="B1371" s="27"/>
      <c r="C1371" s="26"/>
      <c r="D1371" s="26"/>
      <c r="E1371" s="35" t="s">
        <v>742</v>
      </c>
      <c r="F1371" s="36">
        <f>F1367+F1369</f>
        <v>2.347</v>
      </c>
    </row>
    <row r="1372" spans="1:6" ht="15.75">
      <c r="A1372" s="26"/>
      <c r="B1372" s="27"/>
      <c r="C1372" s="26"/>
      <c r="D1372" s="26"/>
      <c r="E1372" s="26"/>
      <c r="F1372" s="30"/>
    </row>
    <row r="1373" spans="1:6" ht="15.75">
      <c r="A1373" s="26"/>
      <c r="B1373" s="27">
        <v>6101</v>
      </c>
      <c r="C1373" s="33" t="s">
        <v>743</v>
      </c>
      <c r="D1373" s="26" t="s">
        <v>737</v>
      </c>
      <c r="E1373" s="26" t="s">
        <v>744</v>
      </c>
      <c r="F1373" s="30">
        <v>1.26</v>
      </c>
    </row>
    <row r="1374" spans="1:6" ht="15.75">
      <c r="A1374" s="26"/>
      <c r="B1374" s="27"/>
      <c r="C1374" s="38" t="s">
        <v>1029</v>
      </c>
      <c r="D1374" s="26"/>
      <c r="E1374" s="26"/>
      <c r="F1374" s="30"/>
    </row>
    <row r="1375" spans="1:6" ht="15.75">
      <c r="A1375" s="26"/>
      <c r="B1375" s="27">
        <v>6109</v>
      </c>
      <c r="C1375" s="33" t="s">
        <v>745</v>
      </c>
      <c r="D1375" s="26" t="s">
        <v>746</v>
      </c>
      <c r="E1375" s="26" t="s">
        <v>747</v>
      </c>
      <c r="F1375" s="30">
        <v>1.11</v>
      </c>
    </row>
    <row r="1376" spans="1:6" ht="15.75">
      <c r="A1376" s="26"/>
      <c r="B1376" s="27"/>
      <c r="C1376" s="38" t="s">
        <v>1019</v>
      </c>
      <c r="D1376" s="26"/>
      <c r="E1376" s="26"/>
      <c r="F1376" s="30"/>
    </row>
    <row r="1377" spans="1:6" ht="15.75">
      <c r="A1377" s="26"/>
      <c r="B1377" s="27"/>
      <c r="C1377" s="26"/>
      <c r="D1377" s="26"/>
      <c r="E1377" s="26"/>
      <c r="F1377" s="30"/>
    </row>
    <row r="1378" spans="1:6" ht="15.75">
      <c r="A1378" s="26"/>
      <c r="B1378" s="27">
        <v>6117</v>
      </c>
      <c r="C1378" s="33" t="s">
        <v>161</v>
      </c>
      <c r="D1378" s="26" t="s">
        <v>748</v>
      </c>
      <c r="E1378" s="26" t="s">
        <v>691</v>
      </c>
      <c r="F1378" s="30">
        <v>0.25</v>
      </c>
    </row>
    <row r="1379" spans="1:6" ht="15.75">
      <c r="A1379" s="26"/>
      <c r="B1379" s="27"/>
      <c r="C1379" s="38" t="s">
        <v>1029</v>
      </c>
      <c r="D1379" s="26"/>
      <c r="E1379" s="26"/>
      <c r="F1379" s="30"/>
    </row>
    <row r="1380" spans="1:6" ht="15.75">
      <c r="A1380" s="26"/>
      <c r="B1380" s="27"/>
      <c r="C1380" s="26"/>
      <c r="D1380" s="26"/>
      <c r="E1380" s="26"/>
      <c r="F1380" s="30"/>
    </row>
    <row r="1381" spans="1:6" ht="15.75">
      <c r="A1381" s="26"/>
      <c r="B1381" s="27">
        <v>6119</v>
      </c>
      <c r="C1381" s="33" t="s">
        <v>749</v>
      </c>
      <c r="D1381" s="26" t="s">
        <v>750</v>
      </c>
      <c r="E1381" s="26" t="s">
        <v>691</v>
      </c>
      <c r="F1381" s="34">
        <v>1.19</v>
      </c>
    </row>
    <row r="1382" spans="1:6" ht="15.75">
      <c r="A1382" s="26"/>
      <c r="B1382" s="27"/>
      <c r="C1382" s="38" t="s">
        <v>1019</v>
      </c>
      <c r="D1382" s="26"/>
      <c r="E1382" s="26" t="s">
        <v>1070</v>
      </c>
      <c r="F1382" s="30"/>
    </row>
    <row r="1383" spans="1:6" ht="15.75">
      <c r="A1383" s="26"/>
      <c r="B1383" s="27"/>
      <c r="C1383" s="26"/>
      <c r="D1383" s="26"/>
      <c r="E1383" s="26"/>
      <c r="F1383" s="30"/>
    </row>
    <row r="1384" spans="1:255" ht="15.75">
      <c r="A1384" s="50"/>
      <c r="B1384" s="72"/>
      <c r="C1384" s="50"/>
      <c r="D1384" s="50"/>
      <c r="E1384" s="35" t="s">
        <v>124</v>
      </c>
      <c r="F1384" s="36">
        <f>SUM(F1367:F1381)-F1371</f>
        <v>6.157</v>
      </c>
      <c r="G1384" s="74"/>
      <c r="H1384" s="74"/>
      <c r="I1384" s="74"/>
      <c r="J1384" s="74"/>
      <c r="K1384" s="74"/>
      <c r="L1384" s="74"/>
      <c r="M1384" s="74"/>
      <c r="N1384" s="74"/>
      <c r="O1384" s="74"/>
      <c r="P1384" s="74"/>
      <c r="Q1384" s="74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  <c r="AG1384" s="74"/>
      <c r="AH1384" s="74"/>
      <c r="AI1384" s="74"/>
      <c r="AJ1384" s="74"/>
      <c r="AK1384" s="74"/>
      <c r="AL1384" s="74"/>
      <c r="AM1384" s="74"/>
      <c r="AN1384" s="74"/>
      <c r="AO1384" s="74"/>
      <c r="AP1384" s="74"/>
      <c r="AQ1384" s="74"/>
      <c r="AR1384" s="74"/>
      <c r="AS1384" s="74"/>
      <c r="AT1384" s="74"/>
      <c r="AU1384" s="74"/>
      <c r="AV1384" s="74"/>
      <c r="AW1384" s="74"/>
      <c r="AX1384" s="74"/>
      <c r="AY1384" s="74"/>
      <c r="AZ1384" s="74"/>
      <c r="BA1384" s="74"/>
      <c r="BB1384" s="74"/>
      <c r="BC1384" s="74"/>
      <c r="BD1384" s="74"/>
      <c r="BE1384" s="74"/>
      <c r="BF1384" s="74"/>
      <c r="BG1384" s="74"/>
      <c r="BH1384" s="74"/>
      <c r="BI1384" s="74"/>
      <c r="BJ1384" s="74"/>
      <c r="BK1384" s="74"/>
      <c r="BL1384" s="74"/>
      <c r="BM1384" s="74"/>
      <c r="BN1384" s="74"/>
      <c r="BO1384" s="74"/>
      <c r="BP1384" s="74"/>
      <c r="BQ1384" s="74"/>
      <c r="BR1384" s="74"/>
      <c r="BS1384" s="74"/>
      <c r="BT1384" s="74"/>
      <c r="BU1384" s="74"/>
      <c r="BV1384" s="74"/>
      <c r="BW1384" s="74"/>
      <c r="BX1384" s="74"/>
      <c r="BY1384" s="74"/>
      <c r="BZ1384" s="74"/>
      <c r="CA1384" s="74"/>
      <c r="CB1384" s="74"/>
      <c r="CC1384" s="74"/>
      <c r="CD1384" s="74"/>
      <c r="CE1384" s="74"/>
      <c r="CF1384" s="74"/>
      <c r="CG1384" s="74"/>
      <c r="CH1384" s="74"/>
      <c r="CI1384" s="74"/>
      <c r="CJ1384" s="74"/>
      <c r="CK1384" s="74"/>
      <c r="CL1384" s="74"/>
      <c r="CM1384" s="74"/>
      <c r="CN1384" s="74"/>
      <c r="CO1384" s="74"/>
      <c r="CP1384" s="74"/>
      <c r="CQ1384" s="74"/>
      <c r="CR1384" s="74"/>
      <c r="CS1384" s="74"/>
      <c r="CT1384" s="74"/>
      <c r="CU1384" s="74"/>
      <c r="CV1384" s="74"/>
      <c r="CW1384" s="74"/>
      <c r="CX1384" s="74"/>
      <c r="CY1384" s="74"/>
      <c r="CZ1384" s="74"/>
      <c r="DA1384" s="74"/>
      <c r="DB1384" s="74"/>
      <c r="DC1384" s="74"/>
      <c r="DD1384" s="74"/>
      <c r="DE1384" s="74"/>
      <c r="DF1384" s="74"/>
      <c r="DG1384" s="74"/>
      <c r="DH1384" s="74"/>
      <c r="DI1384" s="74"/>
      <c r="DJ1384" s="74"/>
      <c r="DK1384" s="74"/>
      <c r="DL1384" s="74"/>
      <c r="DM1384" s="74"/>
      <c r="DN1384" s="74"/>
      <c r="DO1384" s="74"/>
      <c r="DP1384" s="74"/>
      <c r="DQ1384" s="74"/>
      <c r="DR1384" s="74"/>
      <c r="DS1384" s="74"/>
      <c r="DT1384" s="74"/>
      <c r="DU1384" s="74"/>
      <c r="DV1384" s="74"/>
      <c r="DW1384" s="74"/>
      <c r="DX1384" s="74"/>
      <c r="DY1384" s="74"/>
      <c r="DZ1384" s="74"/>
      <c r="EA1384" s="74"/>
      <c r="EB1384" s="74"/>
      <c r="EC1384" s="74"/>
      <c r="ED1384" s="74"/>
      <c r="EE1384" s="74"/>
      <c r="EF1384" s="74"/>
      <c r="EG1384" s="74"/>
      <c r="EH1384" s="74"/>
      <c r="EI1384" s="74"/>
      <c r="EJ1384" s="74"/>
      <c r="EK1384" s="74"/>
      <c r="EL1384" s="74"/>
      <c r="EM1384" s="74"/>
      <c r="EN1384" s="74"/>
      <c r="EO1384" s="74"/>
      <c r="EP1384" s="74"/>
      <c r="EQ1384" s="74"/>
      <c r="ER1384" s="74"/>
      <c r="ES1384" s="74"/>
      <c r="ET1384" s="74"/>
      <c r="EU1384" s="74"/>
      <c r="EV1384" s="74"/>
      <c r="EW1384" s="74"/>
      <c r="EX1384" s="74"/>
      <c r="EY1384" s="74"/>
      <c r="EZ1384" s="74"/>
      <c r="FA1384" s="74"/>
      <c r="FB1384" s="74"/>
      <c r="FC1384" s="74"/>
      <c r="FD1384" s="74"/>
      <c r="FE1384" s="74"/>
      <c r="FF1384" s="74"/>
      <c r="FG1384" s="74"/>
      <c r="FH1384" s="74"/>
      <c r="FI1384" s="74"/>
      <c r="FJ1384" s="74"/>
      <c r="FK1384" s="74"/>
      <c r="FL1384" s="74"/>
      <c r="FM1384" s="74"/>
      <c r="FN1384" s="74"/>
      <c r="FO1384" s="74"/>
      <c r="FP1384" s="74"/>
      <c r="FQ1384" s="74"/>
      <c r="FR1384" s="74"/>
      <c r="FS1384" s="74"/>
      <c r="FT1384" s="74"/>
      <c r="FU1384" s="74"/>
      <c r="FV1384" s="74"/>
      <c r="FW1384" s="74"/>
      <c r="FX1384" s="74"/>
      <c r="FY1384" s="74"/>
      <c r="FZ1384" s="74"/>
      <c r="GA1384" s="74"/>
      <c r="GB1384" s="74"/>
      <c r="GC1384" s="74"/>
      <c r="GD1384" s="74"/>
      <c r="GE1384" s="74"/>
      <c r="GF1384" s="74"/>
      <c r="GG1384" s="74"/>
      <c r="GH1384" s="74"/>
      <c r="GI1384" s="74"/>
      <c r="GJ1384" s="74"/>
      <c r="GK1384" s="74"/>
      <c r="GL1384" s="74"/>
      <c r="GM1384" s="74"/>
      <c r="GN1384" s="74"/>
      <c r="GO1384" s="74"/>
      <c r="GP1384" s="74"/>
      <c r="GQ1384" s="74"/>
      <c r="GR1384" s="74"/>
      <c r="GS1384" s="74"/>
      <c r="GT1384" s="74"/>
      <c r="GU1384" s="74"/>
      <c r="GV1384" s="74"/>
      <c r="GW1384" s="74"/>
      <c r="GX1384" s="74"/>
      <c r="GY1384" s="74"/>
      <c r="GZ1384" s="74"/>
      <c r="HA1384" s="74"/>
      <c r="HB1384" s="74"/>
      <c r="HC1384" s="74"/>
      <c r="HD1384" s="74"/>
      <c r="HE1384" s="74"/>
      <c r="HF1384" s="74"/>
      <c r="HG1384" s="74"/>
      <c r="HH1384" s="74"/>
      <c r="HI1384" s="74"/>
      <c r="HJ1384" s="74"/>
      <c r="HK1384" s="74"/>
      <c r="HL1384" s="74"/>
      <c r="HM1384" s="74"/>
      <c r="HN1384" s="74"/>
      <c r="HO1384" s="74"/>
      <c r="HP1384" s="74"/>
      <c r="HQ1384" s="74"/>
      <c r="HR1384" s="74"/>
      <c r="HS1384" s="74"/>
      <c r="HT1384" s="74"/>
      <c r="HU1384" s="74"/>
      <c r="HV1384" s="74"/>
      <c r="HW1384" s="74"/>
      <c r="HX1384" s="74"/>
      <c r="HY1384" s="74"/>
      <c r="HZ1384" s="74"/>
      <c r="IA1384" s="74"/>
      <c r="IB1384" s="74"/>
      <c r="IC1384" s="74"/>
      <c r="ID1384" s="74"/>
      <c r="IE1384" s="74"/>
      <c r="IF1384" s="74"/>
      <c r="IG1384" s="74"/>
      <c r="IH1384" s="74"/>
      <c r="II1384" s="74"/>
      <c r="IJ1384" s="74"/>
      <c r="IK1384" s="74"/>
      <c r="IL1384" s="74"/>
      <c r="IM1384" s="74"/>
      <c r="IN1384" s="74"/>
      <c r="IO1384" s="74"/>
      <c r="IP1384" s="74"/>
      <c r="IQ1384" s="74"/>
      <c r="IR1384" s="74"/>
      <c r="IS1384" s="74"/>
      <c r="IT1384" s="74"/>
      <c r="IU1384" s="74"/>
    </row>
    <row r="1385" spans="1:6" ht="15.75">
      <c r="A1385" s="26"/>
      <c r="B1385" s="27"/>
      <c r="C1385" s="26"/>
      <c r="D1385" s="26"/>
      <c r="E1385" s="26"/>
      <c r="F1385" s="30"/>
    </row>
    <row r="1386" spans="1:6" ht="15.75">
      <c r="A1386" s="33" t="s">
        <v>236</v>
      </c>
      <c r="B1386" s="27">
        <v>6102</v>
      </c>
      <c r="C1386" s="33" t="s">
        <v>751</v>
      </c>
      <c r="D1386" s="26" t="s">
        <v>688</v>
      </c>
      <c r="E1386" s="26" t="s">
        <v>752</v>
      </c>
      <c r="F1386" s="30">
        <v>0.91</v>
      </c>
    </row>
    <row r="1387" spans="1:6" ht="15.75">
      <c r="A1387" s="26"/>
      <c r="B1387" s="27"/>
      <c r="C1387" s="38" t="s">
        <v>54</v>
      </c>
      <c r="D1387" s="26"/>
      <c r="E1387" s="26"/>
      <c r="F1387" s="30"/>
    </row>
    <row r="1388" spans="1:6" s="5" customFormat="1" ht="15.75">
      <c r="A1388" s="26"/>
      <c r="B1388" s="27"/>
      <c r="C1388" s="26"/>
      <c r="D1388" s="26"/>
      <c r="E1388" s="26"/>
      <c r="F1388" s="30"/>
    </row>
    <row r="1389" spans="1:6" ht="15.75">
      <c r="A1389" s="26"/>
      <c r="B1389" s="27">
        <v>6104</v>
      </c>
      <c r="C1389" s="33" t="s">
        <v>753</v>
      </c>
      <c r="D1389" s="26" t="s">
        <v>754</v>
      </c>
      <c r="E1389" s="26" t="s">
        <v>755</v>
      </c>
      <c r="F1389" s="30">
        <v>0.54</v>
      </c>
    </row>
    <row r="1390" spans="1:6" ht="15.75">
      <c r="A1390" s="26"/>
      <c r="B1390" s="27"/>
      <c r="C1390" s="38" t="s">
        <v>1040</v>
      </c>
      <c r="D1390" s="26"/>
      <c r="E1390" s="26"/>
      <c r="F1390" s="30"/>
    </row>
    <row r="1391" spans="1:6" ht="15.75">
      <c r="A1391" s="26"/>
      <c r="B1391" s="27"/>
      <c r="C1391" s="26"/>
      <c r="D1391" s="26"/>
      <c r="E1391" s="26"/>
      <c r="F1391" s="30"/>
    </row>
    <row r="1392" spans="1:6" ht="15.75">
      <c r="A1392" s="26"/>
      <c r="B1392" s="27">
        <v>6106</v>
      </c>
      <c r="C1392" s="33" t="s">
        <v>756</v>
      </c>
      <c r="D1392" s="26" t="s">
        <v>753</v>
      </c>
      <c r="E1392" s="26" t="s">
        <v>757</v>
      </c>
      <c r="F1392" s="30">
        <v>0.51</v>
      </c>
    </row>
    <row r="1393" spans="1:6" ht="15.75">
      <c r="A1393" s="26"/>
      <c r="B1393" s="27"/>
      <c r="C1393" s="38" t="s">
        <v>55</v>
      </c>
      <c r="D1393" s="26"/>
      <c r="E1393" s="26"/>
      <c r="F1393" s="30"/>
    </row>
    <row r="1394" spans="1:6" ht="15.75">
      <c r="A1394" s="26"/>
      <c r="B1394" s="27"/>
      <c r="C1394" s="26"/>
      <c r="D1394" s="26"/>
      <c r="E1394" s="26"/>
      <c r="F1394" s="30"/>
    </row>
    <row r="1395" spans="1:6" ht="15.75">
      <c r="A1395" s="26"/>
      <c r="B1395" s="27">
        <v>6108</v>
      </c>
      <c r="C1395" s="33" t="s">
        <v>758</v>
      </c>
      <c r="D1395" s="26" t="s">
        <v>162</v>
      </c>
      <c r="E1395" s="26" t="s">
        <v>759</v>
      </c>
      <c r="F1395" s="30">
        <v>1.05</v>
      </c>
    </row>
    <row r="1396" spans="1:6" ht="15.75">
      <c r="A1396" s="26"/>
      <c r="B1396" s="27"/>
      <c r="C1396" s="38" t="s">
        <v>56</v>
      </c>
      <c r="D1396" s="26"/>
      <c r="E1396" s="26"/>
      <c r="F1396" s="30"/>
    </row>
    <row r="1397" spans="1:6" ht="15.75">
      <c r="A1397" s="26"/>
      <c r="B1397" s="27"/>
      <c r="C1397" s="26"/>
      <c r="D1397" s="26"/>
      <c r="E1397" s="26"/>
      <c r="F1397" s="30"/>
    </row>
    <row r="1398" spans="1:6" ht="15.75">
      <c r="A1398" s="26"/>
      <c r="B1398" s="27">
        <v>6110</v>
      </c>
      <c r="C1398" s="33" t="s">
        <v>726</v>
      </c>
      <c r="D1398" s="26" t="s">
        <v>688</v>
      </c>
      <c r="E1398" s="26" t="s">
        <v>760</v>
      </c>
      <c r="F1398" s="30">
        <v>0.28</v>
      </c>
    </row>
    <row r="1399" spans="1:6" ht="15.75">
      <c r="A1399" s="26"/>
      <c r="B1399" s="27"/>
      <c r="C1399" s="38" t="s">
        <v>1028</v>
      </c>
      <c r="D1399" s="26"/>
      <c r="E1399" s="26"/>
      <c r="F1399" s="30"/>
    </row>
    <row r="1400" spans="1:6" ht="15.75">
      <c r="A1400" s="26"/>
      <c r="B1400" s="27"/>
      <c r="C1400" s="26"/>
      <c r="D1400" s="26"/>
      <c r="E1400" s="26"/>
      <c r="F1400" s="30"/>
    </row>
    <row r="1401" spans="1:6" ht="15.75">
      <c r="A1401" s="26"/>
      <c r="B1401" s="27">
        <v>6111</v>
      </c>
      <c r="C1401" s="33" t="s">
        <v>761</v>
      </c>
      <c r="D1401" s="26" t="s">
        <v>762</v>
      </c>
      <c r="E1401" s="26" t="s">
        <v>763</v>
      </c>
      <c r="F1401" s="30">
        <v>0.53</v>
      </c>
    </row>
    <row r="1402" spans="1:6" ht="15.75">
      <c r="A1402" s="26"/>
      <c r="B1402" s="27"/>
      <c r="C1402" s="38" t="s">
        <v>1026</v>
      </c>
      <c r="D1402" s="26"/>
      <c r="E1402" s="26"/>
      <c r="F1402" s="30"/>
    </row>
    <row r="1403" spans="1:6" ht="15.75">
      <c r="A1403" s="26"/>
      <c r="B1403" s="27"/>
      <c r="C1403" s="26"/>
      <c r="D1403" s="26"/>
      <c r="E1403" s="26"/>
      <c r="F1403" s="30"/>
    </row>
    <row r="1404" spans="1:6" ht="15.75">
      <c r="A1404" s="26"/>
      <c r="B1404" s="27">
        <v>6112</v>
      </c>
      <c r="C1404" s="33" t="s">
        <v>764</v>
      </c>
      <c r="D1404" s="26" t="s">
        <v>765</v>
      </c>
      <c r="E1404" s="26" t="s">
        <v>754</v>
      </c>
      <c r="F1404" s="30">
        <v>0.5</v>
      </c>
    </row>
    <row r="1405" spans="1:6" ht="15.75">
      <c r="A1405" s="26"/>
      <c r="B1405" s="27"/>
      <c r="C1405" s="38" t="s">
        <v>1026</v>
      </c>
      <c r="D1405" s="26"/>
      <c r="E1405" s="26"/>
      <c r="F1405" s="30"/>
    </row>
    <row r="1406" spans="1:6" ht="15.75">
      <c r="A1406" s="26"/>
      <c r="B1406" s="27"/>
      <c r="C1406" s="26"/>
      <c r="D1406" s="26"/>
      <c r="E1406" s="26"/>
      <c r="F1406" s="30"/>
    </row>
    <row r="1407" spans="1:6" ht="15.75">
      <c r="A1407" s="26"/>
      <c r="B1407" s="27">
        <v>6113</v>
      </c>
      <c r="C1407" s="33" t="s">
        <v>766</v>
      </c>
      <c r="D1407" s="26" t="s">
        <v>767</v>
      </c>
      <c r="E1407" s="26" t="s">
        <v>210</v>
      </c>
      <c r="F1407" s="30">
        <v>0.55</v>
      </c>
    </row>
    <row r="1408" spans="1:6" ht="15.75">
      <c r="A1408" s="26"/>
      <c r="B1408" s="27"/>
      <c r="C1408" s="38" t="s">
        <v>55</v>
      </c>
      <c r="D1408" s="26"/>
      <c r="E1408" s="26"/>
      <c r="F1408" s="30"/>
    </row>
    <row r="1409" spans="1:6" ht="15.75">
      <c r="A1409" s="26"/>
      <c r="B1409" s="27"/>
      <c r="C1409" s="26"/>
      <c r="D1409" s="26"/>
      <c r="E1409" s="26"/>
      <c r="F1409" s="30"/>
    </row>
    <row r="1410" spans="1:6" ht="15.75">
      <c r="A1410" s="26"/>
      <c r="B1410" s="27">
        <v>6115</v>
      </c>
      <c r="C1410" s="33" t="s">
        <v>757</v>
      </c>
      <c r="D1410" s="26" t="s">
        <v>688</v>
      </c>
      <c r="E1410" s="26" t="s">
        <v>768</v>
      </c>
      <c r="F1410" s="30">
        <v>1.58</v>
      </c>
    </row>
    <row r="1411" spans="1:6" ht="15.75">
      <c r="A1411" s="26"/>
      <c r="B1411" s="27"/>
      <c r="C1411" s="38" t="s">
        <v>57</v>
      </c>
      <c r="D1411" s="26"/>
      <c r="E1411" s="26"/>
      <c r="F1411" s="30"/>
    </row>
    <row r="1412" spans="1:6" ht="15.75">
      <c r="A1412" s="26"/>
      <c r="B1412" s="27"/>
      <c r="C1412" s="26"/>
      <c r="D1412" s="26"/>
      <c r="E1412" s="26"/>
      <c r="F1412" s="30"/>
    </row>
    <row r="1413" spans="1:6" ht="15.75">
      <c r="A1413" s="26"/>
      <c r="B1413" s="27">
        <v>6114</v>
      </c>
      <c r="C1413" s="33" t="s">
        <v>769</v>
      </c>
      <c r="D1413" s="26" t="s">
        <v>770</v>
      </c>
      <c r="E1413" s="26" t="s">
        <v>210</v>
      </c>
      <c r="F1413" s="30">
        <v>2.26</v>
      </c>
    </row>
    <row r="1414" spans="1:6" ht="15.75">
      <c r="A1414" s="26"/>
      <c r="B1414" s="27"/>
      <c r="C1414" s="38" t="s">
        <v>1028</v>
      </c>
      <c r="D1414" s="26"/>
      <c r="E1414" s="26"/>
      <c r="F1414" s="30"/>
    </row>
    <row r="1415" spans="1:6" ht="15.75">
      <c r="A1415" s="26"/>
      <c r="B1415" s="27"/>
      <c r="C1415" s="38"/>
      <c r="D1415" s="26"/>
      <c r="E1415" s="26"/>
      <c r="F1415" s="30"/>
    </row>
    <row r="1416" spans="1:255" ht="15.75">
      <c r="A1416" s="50"/>
      <c r="B1416" s="72"/>
      <c r="C1416" s="73"/>
      <c r="D1416" s="50"/>
      <c r="E1416" s="35" t="s">
        <v>169</v>
      </c>
      <c r="F1416" s="36">
        <f>SUM(F1386:F1413)</f>
        <v>8.71</v>
      </c>
      <c r="H1416" s="74"/>
      <c r="I1416" s="74"/>
      <c r="J1416" s="74"/>
      <c r="K1416" s="74"/>
      <c r="L1416" s="74"/>
      <c r="M1416" s="74"/>
      <c r="N1416" s="74"/>
      <c r="O1416" s="74"/>
      <c r="P1416" s="74"/>
      <c r="Q1416" s="74"/>
      <c r="R1416" s="74"/>
      <c r="S1416" s="74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74"/>
      <c r="AF1416" s="74"/>
      <c r="AG1416" s="74"/>
      <c r="AH1416" s="74"/>
      <c r="AI1416" s="74"/>
      <c r="AJ1416" s="74"/>
      <c r="AK1416" s="74"/>
      <c r="AL1416" s="74"/>
      <c r="AM1416" s="74"/>
      <c r="AN1416" s="74"/>
      <c r="AO1416" s="74"/>
      <c r="AP1416" s="74"/>
      <c r="AQ1416" s="74"/>
      <c r="AR1416" s="74"/>
      <c r="AS1416" s="74"/>
      <c r="AT1416" s="74"/>
      <c r="AU1416" s="74"/>
      <c r="AV1416" s="74"/>
      <c r="AW1416" s="74"/>
      <c r="AX1416" s="74"/>
      <c r="AY1416" s="74"/>
      <c r="AZ1416" s="74"/>
      <c r="BA1416" s="74"/>
      <c r="BB1416" s="74"/>
      <c r="BC1416" s="74"/>
      <c r="BD1416" s="74"/>
      <c r="BE1416" s="74"/>
      <c r="BF1416" s="74"/>
      <c r="BG1416" s="74"/>
      <c r="BH1416" s="74"/>
      <c r="BI1416" s="74"/>
      <c r="BJ1416" s="74"/>
      <c r="BK1416" s="74"/>
      <c r="BL1416" s="74"/>
      <c r="BM1416" s="74"/>
      <c r="BN1416" s="74"/>
      <c r="BO1416" s="74"/>
      <c r="BP1416" s="74"/>
      <c r="BQ1416" s="74"/>
      <c r="BR1416" s="74"/>
      <c r="BS1416" s="74"/>
      <c r="BT1416" s="74"/>
      <c r="BU1416" s="74"/>
      <c r="BV1416" s="74"/>
      <c r="BW1416" s="74"/>
      <c r="BX1416" s="74"/>
      <c r="BY1416" s="74"/>
      <c r="BZ1416" s="74"/>
      <c r="CA1416" s="74"/>
      <c r="CB1416" s="74"/>
      <c r="CC1416" s="74"/>
      <c r="CD1416" s="74"/>
      <c r="CE1416" s="74"/>
      <c r="CF1416" s="74"/>
      <c r="CG1416" s="74"/>
      <c r="CH1416" s="74"/>
      <c r="CI1416" s="74"/>
      <c r="CJ1416" s="74"/>
      <c r="CK1416" s="74"/>
      <c r="CL1416" s="74"/>
      <c r="CM1416" s="74"/>
      <c r="CN1416" s="74"/>
      <c r="CO1416" s="74"/>
      <c r="CP1416" s="74"/>
      <c r="CQ1416" s="74"/>
      <c r="CR1416" s="74"/>
      <c r="CS1416" s="74"/>
      <c r="CT1416" s="74"/>
      <c r="CU1416" s="74"/>
      <c r="CV1416" s="74"/>
      <c r="CW1416" s="74"/>
      <c r="CX1416" s="74"/>
      <c r="CY1416" s="74"/>
      <c r="CZ1416" s="74"/>
      <c r="DA1416" s="74"/>
      <c r="DB1416" s="74"/>
      <c r="DC1416" s="74"/>
      <c r="DD1416" s="74"/>
      <c r="DE1416" s="74"/>
      <c r="DF1416" s="74"/>
      <c r="DG1416" s="74"/>
      <c r="DH1416" s="74"/>
      <c r="DI1416" s="74"/>
      <c r="DJ1416" s="74"/>
      <c r="DK1416" s="74"/>
      <c r="DL1416" s="74"/>
      <c r="DM1416" s="74"/>
      <c r="DN1416" s="74"/>
      <c r="DO1416" s="74"/>
      <c r="DP1416" s="74"/>
      <c r="DQ1416" s="74"/>
      <c r="DR1416" s="74"/>
      <c r="DS1416" s="74"/>
      <c r="DT1416" s="74"/>
      <c r="DU1416" s="74"/>
      <c r="DV1416" s="74"/>
      <c r="DW1416" s="74"/>
      <c r="DX1416" s="74"/>
      <c r="DY1416" s="74"/>
      <c r="DZ1416" s="74"/>
      <c r="EA1416" s="74"/>
      <c r="EB1416" s="74"/>
      <c r="EC1416" s="74"/>
      <c r="ED1416" s="74"/>
      <c r="EE1416" s="74"/>
      <c r="EF1416" s="74"/>
      <c r="EG1416" s="74"/>
      <c r="EH1416" s="74"/>
      <c r="EI1416" s="74"/>
      <c r="EJ1416" s="74"/>
      <c r="EK1416" s="74"/>
      <c r="EL1416" s="74"/>
      <c r="EM1416" s="74"/>
      <c r="EN1416" s="74"/>
      <c r="EO1416" s="74"/>
      <c r="EP1416" s="74"/>
      <c r="EQ1416" s="74"/>
      <c r="ER1416" s="74"/>
      <c r="ES1416" s="74"/>
      <c r="ET1416" s="74"/>
      <c r="EU1416" s="74"/>
      <c r="EV1416" s="74"/>
      <c r="EW1416" s="74"/>
      <c r="EX1416" s="74"/>
      <c r="EY1416" s="74"/>
      <c r="EZ1416" s="74"/>
      <c r="FA1416" s="74"/>
      <c r="FB1416" s="74"/>
      <c r="FC1416" s="74"/>
      <c r="FD1416" s="74"/>
      <c r="FE1416" s="74"/>
      <c r="FF1416" s="74"/>
      <c r="FG1416" s="74"/>
      <c r="FH1416" s="74"/>
      <c r="FI1416" s="74"/>
      <c r="FJ1416" s="74"/>
      <c r="FK1416" s="74"/>
      <c r="FL1416" s="74"/>
      <c r="FM1416" s="74"/>
      <c r="FN1416" s="74"/>
      <c r="FO1416" s="74"/>
      <c r="FP1416" s="74"/>
      <c r="FQ1416" s="74"/>
      <c r="FR1416" s="74"/>
      <c r="FS1416" s="74"/>
      <c r="FT1416" s="74"/>
      <c r="FU1416" s="74"/>
      <c r="FV1416" s="74"/>
      <c r="FW1416" s="74"/>
      <c r="FX1416" s="74"/>
      <c r="FY1416" s="74"/>
      <c r="FZ1416" s="74"/>
      <c r="GA1416" s="74"/>
      <c r="GB1416" s="74"/>
      <c r="GC1416" s="74"/>
      <c r="GD1416" s="74"/>
      <c r="GE1416" s="74"/>
      <c r="GF1416" s="74"/>
      <c r="GG1416" s="74"/>
      <c r="GH1416" s="74"/>
      <c r="GI1416" s="74"/>
      <c r="GJ1416" s="74"/>
      <c r="GK1416" s="74"/>
      <c r="GL1416" s="74"/>
      <c r="GM1416" s="74"/>
      <c r="GN1416" s="74"/>
      <c r="GO1416" s="74"/>
      <c r="GP1416" s="74"/>
      <c r="GQ1416" s="74"/>
      <c r="GR1416" s="74"/>
      <c r="GS1416" s="74"/>
      <c r="GT1416" s="74"/>
      <c r="GU1416" s="74"/>
      <c r="GV1416" s="74"/>
      <c r="GW1416" s="74"/>
      <c r="GX1416" s="74"/>
      <c r="GY1416" s="74"/>
      <c r="GZ1416" s="74"/>
      <c r="HA1416" s="74"/>
      <c r="HB1416" s="74"/>
      <c r="HC1416" s="74"/>
      <c r="HD1416" s="74"/>
      <c r="HE1416" s="74"/>
      <c r="HF1416" s="74"/>
      <c r="HG1416" s="74"/>
      <c r="HH1416" s="74"/>
      <c r="HI1416" s="74"/>
      <c r="HJ1416" s="74"/>
      <c r="HK1416" s="74"/>
      <c r="HL1416" s="74"/>
      <c r="HM1416" s="74"/>
      <c r="HN1416" s="74"/>
      <c r="HO1416" s="74"/>
      <c r="HP1416" s="74"/>
      <c r="HQ1416" s="74"/>
      <c r="HR1416" s="74"/>
      <c r="HS1416" s="74"/>
      <c r="HT1416" s="74"/>
      <c r="HU1416" s="74"/>
      <c r="HV1416" s="74"/>
      <c r="HW1416" s="74"/>
      <c r="HX1416" s="74"/>
      <c r="HY1416" s="74"/>
      <c r="HZ1416" s="74"/>
      <c r="IA1416" s="74"/>
      <c r="IB1416" s="74"/>
      <c r="IC1416" s="74"/>
      <c r="ID1416" s="74"/>
      <c r="IE1416" s="74"/>
      <c r="IF1416" s="74"/>
      <c r="IG1416" s="74"/>
      <c r="IH1416" s="74"/>
      <c r="II1416" s="74"/>
      <c r="IJ1416" s="74"/>
      <c r="IK1416" s="74"/>
      <c r="IL1416" s="74"/>
      <c r="IM1416" s="74"/>
      <c r="IN1416" s="74"/>
      <c r="IO1416" s="74"/>
      <c r="IP1416" s="74"/>
      <c r="IQ1416" s="74"/>
      <c r="IR1416" s="74"/>
      <c r="IS1416" s="74"/>
      <c r="IT1416" s="74"/>
      <c r="IU1416" s="74"/>
    </row>
    <row r="1417" spans="1:6" ht="15.75">
      <c r="A1417" s="26"/>
      <c r="B1417" s="27"/>
      <c r="C1417" s="37"/>
      <c r="D1417" s="26"/>
      <c r="E1417" s="26"/>
      <c r="F1417" s="30"/>
    </row>
    <row r="1418" spans="1:6" ht="15.75">
      <c r="A1418" s="26"/>
      <c r="B1418" s="27"/>
      <c r="C1418" s="37"/>
      <c r="D1418" s="23" t="s">
        <v>30</v>
      </c>
      <c r="E1418" s="26"/>
      <c r="F1418" s="30"/>
    </row>
    <row r="1419" spans="1:7" ht="15.75">
      <c r="A1419" s="26"/>
      <c r="B1419" s="27"/>
      <c r="C1419" s="37"/>
      <c r="D1419" s="26"/>
      <c r="E1419" s="26"/>
      <c r="F1419" s="30"/>
      <c r="G1419" s="80"/>
    </row>
    <row r="1420" spans="1:6" ht="15.75">
      <c r="A1420" s="33" t="s">
        <v>482</v>
      </c>
      <c r="B1420" s="27"/>
      <c r="C1420" s="33" t="s">
        <v>684</v>
      </c>
      <c r="D1420" s="26" t="s">
        <v>349</v>
      </c>
      <c r="E1420" s="26" t="s">
        <v>685</v>
      </c>
      <c r="F1420" s="30">
        <v>2.452</v>
      </c>
    </row>
    <row r="1421" spans="1:6" ht="15.75">
      <c r="A1421" s="33" t="s">
        <v>93</v>
      </c>
      <c r="B1421" s="27"/>
      <c r="C1421" s="26"/>
      <c r="D1421" s="26"/>
      <c r="E1421" s="26"/>
      <c r="F1421" s="30"/>
    </row>
    <row r="1422" spans="1:255" ht="15.75">
      <c r="A1422" s="50"/>
      <c r="B1422" s="72"/>
      <c r="C1422" s="50"/>
      <c r="D1422" s="50"/>
      <c r="E1422" s="35" t="s">
        <v>97</v>
      </c>
      <c r="F1422" s="36">
        <f>SUM(F1420)</f>
        <v>2.452</v>
      </c>
      <c r="G1422" s="74"/>
      <c r="H1422" s="74"/>
      <c r="I1422" s="74"/>
      <c r="J1422" s="74"/>
      <c r="K1422" s="74"/>
      <c r="L1422" s="74"/>
      <c r="M1422" s="74"/>
      <c r="N1422" s="74"/>
      <c r="O1422" s="74"/>
      <c r="P1422" s="74"/>
      <c r="Q1422" s="74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  <c r="AG1422" s="74"/>
      <c r="AH1422" s="74"/>
      <c r="AI1422" s="74"/>
      <c r="AJ1422" s="74"/>
      <c r="AK1422" s="74"/>
      <c r="AL1422" s="74"/>
      <c r="AM1422" s="74"/>
      <c r="AN1422" s="74"/>
      <c r="AO1422" s="74"/>
      <c r="AP1422" s="74"/>
      <c r="AQ1422" s="74"/>
      <c r="AR1422" s="74"/>
      <c r="AS1422" s="74"/>
      <c r="AT1422" s="74"/>
      <c r="AU1422" s="74"/>
      <c r="AV1422" s="74"/>
      <c r="AW1422" s="74"/>
      <c r="AX1422" s="74"/>
      <c r="AY1422" s="74"/>
      <c r="AZ1422" s="74"/>
      <c r="BA1422" s="74"/>
      <c r="BB1422" s="74"/>
      <c r="BC1422" s="74"/>
      <c r="BD1422" s="74"/>
      <c r="BE1422" s="74"/>
      <c r="BF1422" s="74"/>
      <c r="BG1422" s="74"/>
      <c r="BH1422" s="74"/>
      <c r="BI1422" s="74"/>
      <c r="BJ1422" s="74"/>
      <c r="BK1422" s="74"/>
      <c r="BL1422" s="74"/>
      <c r="BM1422" s="74"/>
      <c r="BN1422" s="74"/>
      <c r="BO1422" s="74"/>
      <c r="BP1422" s="74"/>
      <c r="BQ1422" s="74"/>
      <c r="BR1422" s="74"/>
      <c r="BS1422" s="74"/>
      <c r="BT1422" s="74"/>
      <c r="BU1422" s="74"/>
      <c r="BV1422" s="74"/>
      <c r="BW1422" s="74"/>
      <c r="BX1422" s="74"/>
      <c r="BY1422" s="74"/>
      <c r="BZ1422" s="74"/>
      <c r="CA1422" s="74"/>
      <c r="CB1422" s="74"/>
      <c r="CC1422" s="74"/>
      <c r="CD1422" s="74"/>
      <c r="CE1422" s="74"/>
      <c r="CF1422" s="74"/>
      <c r="CG1422" s="74"/>
      <c r="CH1422" s="74"/>
      <c r="CI1422" s="74"/>
      <c r="CJ1422" s="74"/>
      <c r="CK1422" s="74"/>
      <c r="CL1422" s="74"/>
      <c r="CM1422" s="74"/>
      <c r="CN1422" s="74"/>
      <c r="CO1422" s="74"/>
      <c r="CP1422" s="74"/>
      <c r="CQ1422" s="74"/>
      <c r="CR1422" s="74"/>
      <c r="CS1422" s="74"/>
      <c r="CT1422" s="74"/>
      <c r="CU1422" s="74"/>
      <c r="CV1422" s="74"/>
      <c r="CW1422" s="74"/>
      <c r="CX1422" s="74"/>
      <c r="CY1422" s="74"/>
      <c r="CZ1422" s="74"/>
      <c r="DA1422" s="74"/>
      <c r="DB1422" s="74"/>
      <c r="DC1422" s="74"/>
      <c r="DD1422" s="74"/>
      <c r="DE1422" s="74"/>
      <c r="DF1422" s="74"/>
      <c r="DG1422" s="74"/>
      <c r="DH1422" s="74"/>
      <c r="DI1422" s="74"/>
      <c r="DJ1422" s="74"/>
      <c r="DK1422" s="74"/>
      <c r="DL1422" s="74"/>
      <c r="DM1422" s="74"/>
      <c r="DN1422" s="74"/>
      <c r="DO1422" s="74"/>
      <c r="DP1422" s="74"/>
      <c r="DQ1422" s="74"/>
      <c r="DR1422" s="74"/>
      <c r="DS1422" s="74"/>
      <c r="DT1422" s="74"/>
      <c r="DU1422" s="74"/>
      <c r="DV1422" s="74"/>
      <c r="DW1422" s="74"/>
      <c r="DX1422" s="74"/>
      <c r="DY1422" s="74"/>
      <c r="DZ1422" s="74"/>
      <c r="EA1422" s="74"/>
      <c r="EB1422" s="74"/>
      <c r="EC1422" s="74"/>
      <c r="ED1422" s="74"/>
      <c r="EE1422" s="74"/>
      <c r="EF1422" s="74"/>
      <c r="EG1422" s="74"/>
      <c r="EH1422" s="74"/>
      <c r="EI1422" s="74"/>
      <c r="EJ1422" s="74"/>
      <c r="EK1422" s="74"/>
      <c r="EL1422" s="74"/>
      <c r="EM1422" s="74"/>
      <c r="EN1422" s="74"/>
      <c r="EO1422" s="74"/>
      <c r="EP1422" s="74"/>
      <c r="EQ1422" s="74"/>
      <c r="ER1422" s="74"/>
      <c r="ES1422" s="74"/>
      <c r="ET1422" s="74"/>
      <c r="EU1422" s="74"/>
      <c r="EV1422" s="74"/>
      <c r="EW1422" s="74"/>
      <c r="EX1422" s="74"/>
      <c r="EY1422" s="74"/>
      <c r="EZ1422" s="74"/>
      <c r="FA1422" s="74"/>
      <c r="FB1422" s="74"/>
      <c r="FC1422" s="74"/>
      <c r="FD1422" s="74"/>
      <c r="FE1422" s="74"/>
      <c r="FF1422" s="74"/>
      <c r="FG1422" s="74"/>
      <c r="FH1422" s="74"/>
      <c r="FI1422" s="74"/>
      <c r="FJ1422" s="74"/>
      <c r="FK1422" s="74"/>
      <c r="FL1422" s="74"/>
      <c r="FM1422" s="74"/>
      <c r="FN1422" s="74"/>
      <c r="FO1422" s="74"/>
      <c r="FP1422" s="74"/>
      <c r="FQ1422" s="74"/>
      <c r="FR1422" s="74"/>
      <c r="FS1422" s="74"/>
      <c r="FT1422" s="74"/>
      <c r="FU1422" s="74"/>
      <c r="FV1422" s="74"/>
      <c r="FW1422" s="74"/>
      <c r="FX1422" s="74"/>
      <c r="FY1422" s="74"/>
      <c r="FZ1422" s="74"/>
      <c r="GA1422" s="74"/>
      <c r="GB1422" s="74"/>
      <c r="GC1422" s="74"/>
      <c r="GD1422" s="74"/>
      <c r="GE1422" s="74"/>
      <c r="GF1422" s="74"/>
      <c r="GG1422" s="74"/>
      <c r="GH1422" s="74"/>
      <c r="GI1422" s="74"/>
      <c r="GJ1422" s="74"/>
      <c r="GK1422" s="74"/>
      <c r="GL1422" s="74"/>
      <c r="GM1422" s="74"/>
      <c r="GN1422" s="74"/>
      <c r="GO1422" s="74"/>
      <c r="GP1422" s="74"/>
      <c r="GQ1422" s="74"/>
      <c r="GR1422" s="74"/>
      <c r="GS1422" s="74"/>
      <c r="GT1422" s="74"/>
      <c r="GU1422" s="74"/>
      <c r="GV1422" s="74"/>
      <c r="GW1422" s="74"/>
      <c r="GX1422" s="74"/>
      <c r="GY1422" s="74"/>
      <c r="GZ1422" s="74"/>
      <c r="HA1422" s="74"/>
      <c r="HB1422" s="74"/>
      <c r="HC1422" s="74"/>
      <c r="HD1422" s="74"/>
      <c r="HE1422" s="74"/>
      <c r="HF1422" s="74"/>
      <c r="HG1422" s="74"/>
      <c r="HH1422" s="74"/>
      <c r="HI1422" s="74"/>
      <c r="HJ1422" s="74"/>
      <c r="HK1422" s="74"/>
      <c r="HL1422" s="74"/>
      <c r="HM1422" s="74"/>
      <c r="HN1422" s="74"/>
      <c r="HO1422" s="74"/>
      <c r="HP1422" s="74"/>
      <c r="HQ1422" s="74"/>
      <c r="HR1422" s="74"/>
      <c r="HS1422" s="74"/>
      <c r="HT1422" s="74"/>
      <c r="HU1422" s="74"/>
      <c r="HV1422" s="74"/>
      <c r="HW1422" s="74"/>
      <c r="HX1422" s="74"/>
      <c r="HY1422" s="74"/>
      <c r="HZ1422" s="74"/>
      <c r="IA1422" s="74"/>
      <c r="IB1422" s="74"/>
      <c r="IC1422" s="74"/>
      <c r="ID1422" s="74"/>
      <c r="IE1422" s="74"/>
      <c r="IF1422" s="74"/>
      <c r="IG1422" s="74"/>
      <c r="IH1422" s="74"/>
      <c r="II1422" s="74"/>
      <c r="IJ1422" s="74"/>
      <c r="IK1422" s="74"/>
      <c r="IL1422" s="74"/>
      <c r="IM1422" s="74"/>
      <c r="IN1422" s="74"/>
      <c r="IO1422" s="74"/>
      <c r="IP1422" s="74"/>
      <c r="IQ1422" s="74"/>
      <c r="IR1422" s="74"/>
      <c r="IS1422" s="74"/>
      <c r="IT1422" s="74"/>
      <c r="IU1422" s="74"/>
    </row>
    <row r="1423" spans="1:6" ht="15.75">
      <c r="A1423" s="26"/>
      <c r="B1423" s="27"/>
      <c r="C1423" s="26"/>
      <c r="D1423" s="26"/>
      <c r="E1423" s="26"/>
      <c r="F1423" s="30"/>
    </row>
    <row r="1424" spans="1:6" ht="15.75">
      <c r="A1424" s="33" t="s">
        <v>358</v>
      </c>
      <c r="B1424" s="27"/>
      <c r="C1424" s="33" t="s">
        <v>376</v>
      </c>
      <c r="D1424" s="26" t="s">
        <v>771</v>
      </c>
      <c r="E1424" s="26" t="s">
        <v>737</v>
      </c>
      <c r="F1424" s="30">
        <v>1.382</v>
      </c>
    </row>
    <row r="1425" spans="1:6" ht="15.75">
      <c r="A1425" s="26"/>
      <c r="B1425" s="27"/>
      <c r="C1425" s="26"/>
      <c r="D1425" s="26"/>
      <c r="E1425" s="26"/>
      <c r="F1425" s="30"/>
    </row>
    <row r="1426" spans="1:6" ht="15.75">
      <c r="A1426" s="26"/>
      <c r="B1426" s="27"/>
      <c r="C1426" s="33" t="s">
        <v>739</v>
      </c>
      <c r="D1426" s="26" t="s">
        <v>771</v>
      </c>
      <c r="E1426" s="26" t="s">
        <v>685</v>
      </c>
      <c r="F1426" s="30">
        <v>1.895</v>
      </c>
    </row>
    <row r="1427" spans="1:6" ht="15.75">
      <c r="A1427" s="26"/>
      <c r="B1427" s="27"/>
      <c r="C1427" s="26"/>
      <c r="D1427" s="26"/>
      <c r="E1427" s="26"/>
      <c r="F1427" s="30"/>
    </row>
    <row r="1428" spans="1:255" ht="15.75">
      <c r="A1428" s="50"/>
      <c r="B1428" s="72"/>
      <c r="C1428" s="50"/>
      <c r="D1428" s="50"/>
      <c r="E1428" s="35" t="s">
        <v>106</v>
      </c>
      <c r="F1428" s="36">
        <f>SUM(F1424:F1426)</f>
        <v>3.277</v>
      </c>
      <c r="G1428" s="74"/>
      <c r="H1428" s="74"/>
      <c r="I1428" s="74"/>
      <c r="J1428" s="74"/>
      <c r="K1428" s="74"/>
      <c r="L1428" s="74"/>
      <c r="M1428" s="74"/>
      <c r="N1428" s="74"/>
      <c r="O1428" s="74"/>
      <c r="P1428" s="74"/>
      <c r="Q1428" s="74"/>
      <c r="R1428" s="74"/>
      <c r="S1428" s="74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74"/>
      <c r="AF1428" s="74"/>
      <c r="AG1428" s="74"/>
      <c r="AH1428" s="74"/>
      <c r="AI1428" s="74"/>
      <c r="AJ1428" s="74"/>
      <c r="AK1428" s="74"/>
      <c r="AL1428" s="74"/>
      <c r="AM1428" s="74"/>
      <c r="AN1428" s="74"/>
      <c r="AO1428" s="74"/>
      <c r="AP1428" s="74"/>
      <c r="AQ1428" s="74"/>
      <c r="AR1428" s="74"/>
      <c r="AS1428" s="74"/>
      <c r="AT1428" s="74"/>
      <c r="AU1428" s="74"/>
      <c r="AV1428" s="74"/>
      <c r="AW1428" s="74"/>
      <c r="AX1428" s="74"/>
      <c r="AY1428" s="74"/>
      <c r="AZ1428" s="74"/>
      <c r="BA1428" s="74"/>
      <c r="BB1428" s="74"/>
      <c r="BC1428" s="74"/>
      <c r="BD1428" s="74"/>
      <c r="BE1428" s="74"/>
      <c r="BF1428" s="74"/>
      <c r="BG1428" s="74"/>
      <c r="BH1428" s="74"/>
      <c r="BI1428" s="74"/>
      <c r="BJ1428" s="74"/>
      <c r="BK1428" s="74"/>
      <c r="BL1428" s="74"/>
      <c r="BM1428" s="74"/>
      <c r="BN1428" s="74"/>
      <c r="BO1428" s="74"/>
      <c r="BP1428" s="74"/>
      <c r="BQ1428" s="74"/>
      <c r="BR1428" s="74"/>
      <c r="BS1428" s="74"/>
      <c r="BT1428" s="74"/>
      <c r="BU1428" s="74"/>
      <c r="BV1428" s="74"/>
      <c r="BW1428" s="74"/>
      <c r="BX1428" s="74"/>
      <c r="BY1428" s="74"/>
      <c r="BZ1428" s="74"/>
      <c r="CA1428" s="74"/>
      <c r="CB1428" s="74"/>
      <c r="CC1428" s="74"/>
      <c r="CD1428" s="74"/>
      <c r="CE1428" s="74"/>
      <c r="CF1428" s="74"/>
      <c r="CG1428" s="74"/>
      <c r="CH1428" s="74"/>
      <c r="CI1428" s="74"/>
      <c r="CJ1428" s="74"/>
      <c r="CK1428" s="74"/>
      <c r="CL1428" s="74"/>
      <c r="CM1428" s="74"/>
      <c r="CN1428" s="74"/>
      <c r="CO1428" s="74"/>
      <c r="CP1428" s="74"/>
      <c r="CQ1428" s="74"/>
      <c r="CR1428" s="74"/>
      <c r="CS1428" s="74"/>
      <c r="CT1428" s="74"/>
      <c r="CU1428" s="74"/>
      <c r="CV1428" s="74"/>
      <c r="CW1428" s="74"/>
      <c r="CX1428" s="74"/>
      <c r="CY1428" s="74"/>
      <c r="CZ1428" s="74"/>
      <c r="DA1428" s="74"/>
      <c r="DB1428" s="74"/>
      <c r="DC1428" s="74"/>
      <c r="DD1428" s="74"/>
      <c r="DE1428" s="74"/>
      <c r="DF1428" s="74"/>
      <c r="DG1428" s="74"/>
      <c r="DH1428" s="74"/>
      <c r="DI1428" s="74"/>
      <c r="DJ1428" s="74"/>
      <c r="DK1428" s="74"/>
      <c r="DL1428" s="74"/>
      <c r="DM1428" s="74"/>
      <c r="DN1428" s="74"/>
      <c r="DO1428" s="74"/>
      <c r="DP1428" s="74"/>
      <c r="DQ1428" s="74"/>
      <c r="DR1428" s="74"/>
      <c r="DS1428" s="74"/>
      <c r="DT1428" s="74"/>
      <c r="DU1428" s="74"/>
      <c r="DV1428" s="74"/>
      <c r="DW1428" s="74"/>
      <c r="DX1428" s="74"/>
      <c r="DY1428" s="74"/>
      <c r="DZ1428" s="74"/>
      <c r="EA1428" s="74"/>
      <c r="EB1428" s="74"/>
      <c r="EC1428" s="74"/>
      <c r="ED1428" s="74"/>
      <c r="EE1428" s="74"/>
      <c r="EF1428" s="74"/>
      <c r="EG1428" s="74"/>
      <c r="EH1428" s="74"/>
      <c r="EI1428" s="74"/>
      <c r="EJ1428" s="74"/>
      <c r="EK1428" s="74"/>
      <c r="EL1428" s="74"/>
      <c r="EM1428" s="74"/>
      <c r="EN1428" s="74"/>
      <c r="EO1428" s="74"/>
      <c r="EP1428" s="74"/>
      <c r="EQ1428" s="74"/>
      <c r="ER1428" s="74"/>
      <c r="ES1428" s="74"/>
      <c r="ET1428" s="74"/>
      <c r="EU1428" s="74"/>
      <c r="EV1428" s="74"/>
      <c r="EW1428" s="74"/>
      <c r="EX1428" s="74"/>
      <c r="EY1428" s="74"/>
      <c r="EZ1428" s="74"/>
      <c r="FA1428" s="74"/>
      <c r="FB1428" s="74"/>
      <c r="FC1428" s="74"/>
      <c r="FD1428" s="74"/>
      <c r="FE1428" s="74"/>
      <c r="FF1428" s="74"/>
      <c r="FG1428" s="74"/>
      <c r="FH1428" s="74"/>
      <c r="FI1428" s="74"/>
      <c r="FJ1428" s="74"/>
      <c r="FK1428" s="74"/>
      <c r="FL1428" s="74"/>
      <c r="FM1428" s="74"/>
      <c r="FN1428" s="74"/>
      <c r="FO1428" s="74"/>
      <c r="FP1428" s="74"/>
      <c r="FQ1428" s="74"/>
      <c r="FR1428" s="74"/>
      <c r="FS1428" s="74"/>
      <c r="FT1428" s="74"/>
      <c r="FU1428" s="74"/>
      <c r="FV1428" s="74"/>
      <c r="FW1428" s="74"/>
      <c r="FX1428" s="74"/>
      <c r="FY1428" s="74"/>
      <c r="FZ1428" s="74"/>
      <c r="GA1428" s="74"/>
      <c r="GB1428" s="74"/>
      <c r="GC1428" s="74"/>
      <c r="GD1428" s="74"/>
      <c r="GE1428" s="74"/>
      <c r="GF1428" s="74"/>
      <c r="GG1428" s="74"/>
      <c r="GH1428" s="74"/>
      <c r="GI1428" s="74"/>
      <c r="GJ1428" s="74"/>
      <c r="GK1428" s="74"/>
      <c r="GL1428" s="74"/>
      <c r="GM1428" s="74"/>
      <c r="GN1428" s="74"/>
      <c r="GO1428" s="74"/>
      <c r="GP1428" s="74"/>
      <c r="GQ1428" s="74"/>
      <c r="GR1428" s="74"/>
      <c r="GS1428" s="74"/>
      <c r="GT1428" s="74"/>
      <c r="GU1428" s="74"/>
      <c r="GV1428" s="74"/>
      <c r="GW1428" s="74"/>
      <c r="GX1428" s="74"/>
      <c r="GY1428" s="74"/>
      <c r="GZ1428" s="74"/>
      <c r="HA1428" s="74"/>
      <c r="HB1428" s="74"/>
      <c r="HC1428" s="74"/>
      <c r="HD1428" s="74"/>
      <c r="HE1428" s="74"/>
      <c r="HF1428" s="74"/>
      <c r="HG1428" s="74"/>
      <c r="HH1428" s="74"/>
      <c r="HI1428" s="74"/>
      <c r="HJ1428" s="74"/>
      <c r="HK1428" s="74"/>
      <c r="HL1428" s="74"/>
      <c r="HM1428" s="74"/>
      <c r="HN1428" s="74"/>
      <c r="HO1428" s="74"/>
      <c r="HP1428" s="74"/>
      <c r="HQ1428" s="74"/>
      <c r="HR1428" s="74"/>
      <c r="HS1428" s="74"/>
      <c r="HT1428" s="74"/>
      <c r="HU1428" s="74"/>
      <c r="HV1428" s="74"/>
      <c r="HW1428" s="74"/>
      <c r="HX1428" s="74"/>
      <c r="HY1428" s="74"/>
      <c r="HZ1428" s="74"/>
      <c r="IA1428" s="74"/>
      <c r="IB1428" s="74"/>
      <c r="IC1428" s="74"/>
      <c r="ID1428" s="74"/>
      <c r="IE1428" s="74"/>
      <c r="IF1428" s="74"/>
      <c r="IG1428" s="74"/>
      <c r="IH1428" s="74"/>
      <c r="II1428" s="74"/>
      <c r="IJ1428" s="74"/>
      <c r="IK1428" s="74"/>
      <c r="IL1428" s="74"/>
      <c r="IM1428" s="74"/>
      <c r="IN1428" s="74"/>
      <c r="IO1428" s="74"/>
      <c r="IP1428" s="74"/>
      <c r="IQ1428" s="74"/>
      <c r="IR1428" s="74"/>
      <c r="IS1428" s="74"/>
      <c r="IT1428" s="74"/>
      <c r="IU1428" s="74"/>
    </row>
    <row r="1429" spans="1:6" ht="15.75">
      <c r="A1429" s="26"/>
      <c r="B1429" s="27"/>
      <c r="C1429" s="26"/>
      <c r="D1429" s="26"/>
      <c r="E1429" s="26"/>
      <c r="F1429" s="30"/>
    </row>
    <row r="1430" spans="1:6" ht="15.75">
      <c r="A1430" s="33" t="s">
        <v>330</v>
      </c>
      <c r="B1430" s="27"/>
      <c r="C1430" s="33" t="s">
        <v>772</v>
      </c>
      <c r="D1430" s="26" t="s">
        <v>773</v>
      </c>
      <c r="E1430" s="26" t="s">
        <v>739</v>
      </c>
      <c r="F1430" s="30">
        <v>2.734</v>
      </c>
    </row>
    <row r="1431" spans="1:6" ht="15.75">
      <c r="A1431" s="26"/>
      <c r="B1431" s="27"/>
      <c r="C1431" s="26"/>
      <c r="D1431" s="26"/>
      <c r="E1431" s="26"/>
      <c r="F1431" s="30"/>
    </row>
    <row r="1432" spans="1:6" ht="15.75">
      <c r="A1432" s="26"/>
      <c r="B1432" s="27">
        <v>6202</v>
      </c>
      <c r="C1432" s="33" t="s">
        <v>743</v>
      </c>
      <c r="D1432" s="26" t="s">
        <v>774</v>
      </c>
      <c r="E1432" s="26" t="s">
        <v>737</v>
      </c>
      <c r="F1432" s="30">
        <v>0.53</v>
      </c>
    </row>
    <row r="1433" spans="1:6" ht="15.75">
      <c r="A1433" s="26"/>
      <c r="B1433" s="27"/>
      <c r="C1433" s="38" t="s">
        <v>1022</v>
      </c>
      <c r="D1433" s="26"/>
      <c r="E1433" s="26"/>
      <c r="F1433" s="30"/>
    </row>
    <row r="1434" spans="1:6" ht="15.75">
      <c r="A1434" s="26"/>
      <c r="B1434" s="27"/>
      <c r="C1434" s="26"/>
      <c r="D1434" s="26"/>
      <c r="E1434" s="26"/>
      <c r="F1434" s="30"/>
    </row>
    <row r="1435" spans="1:255" ht="15.75">
      <c r="A1435" s="50"/>
      <c r="B1435" s="72"/>
      <c r="C1435" s="50"/>
      <c r="D1435" s="50"/>
      <c r="E1435" s="35" t="s">
        <v>124</v>
      </c>
      <c r="F1435" s="36">
        <f>SUM(F1430:F1432)</f>
        <v>3.2640000000000002</v>
      </c>
      <c r="G1435" s="74"/>
      <c r="H1435" s="74"/>
      <c r="I1435" s="74"/>
      <c r="J1435" s="74"/>
      <c r="K1435" s="74"/>
      <c r="L1435" s="74"/>
      <c r="M1435" s="74"/>
      <c r="N1435" s="74"/>
      <c r="O1435" s="74"/>
      <c r="P1435" s="74"/>
      <c r="Q1435" s="74"/>
      <c r="R1435" s="74"/>
      <c r="S1435" s="74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74"/>
      <c r="AF1435" s="74"/>
      <c r="AG1435" s="74"/>
      <c r="AH1435" s="74"/>
      <c r="AI1435" s="74"/>
      <c r="AJ1435" s="74"/>
      <c r="AK1435" s="74"/>
      <c r="AL1435" s="74"/>
      <c r="AM1435" s="74"/>
      <c r="AN1435" s="74"/>
      <c r="AO1435" s="74"/>
      <c r="AP1435" s="74"/>
      <c r="AQ1435" s="74"/>
      <c r="AR1435" s="74"/>
      <c r="AS1435" s="74"/>
      <c r="AT1435" s="74"/>
      <c r="AU1435" s="74"/>
      <c r="AV1435" s="74"/>
      <c r="AW1435" s="74"/>
      <c r="AX1435" s="74"/>
      <c r="AY1435" s="74"/>
      <c r="AZ1435" s="74"/>
      <c r="BA1435" s="74"/>
      <c r="BB1435" s="74"/>
      <c r="BC1435" s="74"/>
      <c r="BD1435" s="74"/>
      <c r="BE1435" s="74"/>
      <c r="BF1435" s="74"/>
      <c r="BG1435" s="74"/>
      <c r="BH1435" s="74"/>
      <c r="BI1435" s="74"/>
      <c r="BJ1435" s="74"/>
      <c r="BK1435" s="74"/>
      <c r="BL1435" s="74"/>
      <c r="BM1435" s="74"/>
      <c r="BN1435" s="74"/>
      <c r="BO1435" s="74"/>
      <c r="BP1435" s="74"/>
      <c r="BQ1435" s="74"/>
      <c r="BR1435" s="74"/>
      <c r="BS1435" s="74"/>
      <c r="BT1435" s="74"/>
      <c r="BU1435" s="74"/>
      <c r="BV1435" s="74"/>
      <c r="BW1435" s="74"/>
      <c r="BX1435" s="74"/>
      <c r="BY1435" s="74"/>
      <c r="BZ1435" s="74"/>
      <c r="CA1435" s="74"/>
      <c r="CB1435" s="74"/>
      <c r="CC1435" s="74"/>
      <c r="CD1435" s="74"/>
      <c r="CE1435" s="74"/>
      <c r="CF1435" s="74"/>
      <c r="CG1435" s="74"/>
      <c r="CH1435" s="74"/>
      <c r="CI1435" s="74"/>
      <c r="CJ1435" s="74"/>
      <c r="CK1435" s="74"/>
      <c r="CL1435" s="74"/>
      <c r="CM1435" s="74"/>
      <c r="CN1435" s="74"/>
      <c r="CO1435" s="74"/>
      <c r="CP1435" s="74"/>
      <c r="CQ1435" s="74"/>
      <c r="CR1435" s="74"/>
      <c r="CS1435" s="74"/>
      <c r="CT1435" s="74"/>
      <c r="CU1435" s="74"/>
      <c r="CV1435" s="74"/>
      <c r="CW1435" s="74"/>
      <c r="CX1435" s="74"/>
      <c r="CY1435" s="74"/>
      <c r="CZ1435" s="74"/>
      <c r="DA1435" s="74"/>
      <c r="DB1435" s="74"/>
      <c r="DC1435" s="74"/>
      <c r="DD1435" s="74"/>
      <c r="DE1435" s="74"/>
      <c r="DF1435" s="74"/>
      <c r="DG1435" s="74"/>
      <c r="DH1435" s="74"/>
      <c r="DI1435" s="74"/>
      <c r="DJ1435" s="74"/>
      <c r="DK1435" s="74"/>
      <c r="DL1435" s="74"/>
      <c r="DM1435" s="74"/>
      <c r="DN1435" s="74"/>
      <c r="DO1435" s="74"/>
      <c r="DP1435" s="74"/>
      <c r="DQ1435" s="74"/>
      <c r="DR1435" s="74"/>
      <c r="DS1435" s="74"/>
      <c r="DT1435" s="74"/>
      <c r="DU1435" s="74"/>
      <c r="DV1435" s="74"/>
      <c r="DW1435" s="74"/>
      <c r="DX1435" s="74"/>
      <c r="DY1435" s="74"/>
      <c r="DZ1435" s="74"/>
      <c r="EA1435" s="74"/>
      <c r="EB1435" s="74"/>
      <c r="EC1435" s="74"/>
      <c r="ED1435" s="74"/>
      <c r="EE1435" s="74"/>
      <c r="EF1435" s="74"/>
      <c r="EG1435" s="74"/>
      <c r="EH1435" s="74"/>
      <c r="EI1435" s="74"/>
      <c r="EJ1435" s="74"/>
      <c r="EK1435" s="74"/>
      <c r="EL1435" s="74"/>
      <c r="EM1435" s="74"/>
      <c r="EN1435" s="74"/>
      <c r="EO1435" s="74"/>
      <c r="EP1435" s="74"/>
      <c r="EQ1435" s="74"/>
      <c r="ER1435" s="74"/>
      <c r="ES1435" s="74"/>
      <c r="ET1435" s="74"/>
      <c r="EU1435" s="74"/>
      <c r="EV1435" s="74"/>
      <c r="EW1435" s="74"/>
      <c r="EX1435" s="74"/>
      <c r="EY1435" s="74"/>
      <c r="EZ1435" s="74"/>
      <c r="FA1435" s="74"/>
      <c r="FB1435" s="74"/>
      <c r="FC1435" s="74"/>
      <c r="FD1435" s="74"/>
      <c r="FE1435" s="74"/>
      <c r="FF1435" s="74"/>
      <c r="FG1435" s="74"/>
      <c r="FH1435" s="74"/>
      <c r="FI1435" s="74"/>
      <c r="FJ1435" s="74"/>
      <c r="FK1435" s="74"/>
      <c r="FL1435" s="74"/>
      <c r="FM1435" s="74"/>
      <c r="FN1435" s="74"/>
      <c r="FO1435" s="74"/>
      <c r="FP1435" s="74"/>
      <c r="FQ1435" s="74"/>
      <c r="FR1435" s="74"/>
      <c r="FS1435" s="74"/>
      <c r="FT1435" s="74"/>
      <c r="FU1435" s="74"/>
      <c r="FV1435" s="74"/>
      <c r="FW1435" s="74"/>
      <c r="FX1435" s="74"/>
      <c r="FY1435" s="74"/>
      <c r="FZ1435" s="74"/>
      <c r="GA1435" s="74"/>
      <c r="GB1435" s="74"/>
      <c r="GC1435" s="74"/>
      <c r="GD1435" s="74"/>
      <c r="GE1435" s="74"/>
      <c r="GF1435" s="74"/>
      <c r="GG1435" s="74"/>
      <c r="GH1435" s="74"/>
      <c r="GI1435" s="74"/>
      <c r="GJ1435" s="74"/>
      <c r="GK1435" s="74"/>
      <c r="GL1435" s="74"/>
      <c r="GM1435" s="74"/>
      <c r="GN1435" s="74"/>
      <c r="GO1435" s="74"/>
      <c r="GP1435" s="74"/>
      <c r="GQ1435" s="74"/>
      <c r="GR1435" s="74"/>
      <c r="GS1435" s="74"/>
      <c r="GT1435" s="74"/>
      <c r="GU1435" s="74"/>
      <c r="GV1435" s="74"/>
      <c r="GW1435" s="74"/>
      <c r="GX1435" s="74"/>
      <c r="GY1435" s="74"/>
      <c r="GZ1435" s="74"/>
      <c r="HA1435" s="74"/>
      <c r="HB1435" s="74"/>
      <c r="HC1435" s="74"/>
      <c r="HD1435" s="74"/>
      <c r="HE1435" s="74"/>
      <c r="HF1435" s="74"/>
      <c r="HG1435" s="74"/>
      <c r="HH1435" s="74"/>
      <c r="HI1435" s="74"/>
      <c r="HJ1435" s="74"/>
      <c r="HK1435" s="74"/>
      <c r="HL1435" s="74"/>
      <c r="HM1435" s="74"/>
      <c r="HN1435" s="74"/>
      <c r="HO1435" s="74"/>
      <c r="HP1435" s="74"/>
      <c r="HQ1435" s="74"/>
      <c r="HR1435" s="74"/>
      <c r="HS1435" s="74"/>
      <c r="HT1435" s="74"/>
      <c r="HU1435" s="74"/>
      <c r="HV1435" s="74"/>
      <c r="HW1435" s="74"/>
      <c r="HX1435" s="74"/>
      <c r="HY1435" s="74"/>
      <c r="HZ1435" s="74"/>
      <c r="IA1435" s="74"/>
      <c r="IB1435" s="74"/>
      <c r="IC1435" s="74"/>
      <c r="ID1435" s="74"/>
      <c r="IE1435" s="74"/>
      <c r="IF1435" s="74"/>
      <c r="IG1435" s="74"/>
      <c r="IH1435" s="74"/>
      <c r="II1435" s="74"/>
      <c r="IJ1435" s="74"/>
      <c r="IK1435" s="74"/>
      <c r="IL1435" s="74"/>
      <c r="IM1435" s="74"/>
      <c r="IN1435" s="74"/>
      <c r="IO1435" s="74"/>
      <c r="IP1435" s="74"/>
      <c r="IQ1435" s="74"/>
      <c r="IR1435" s="74"/>
      <c r="IS1435" s="74"/>
      <c r="IT1435" s="74"/>
      <c r="IU1435" s="74"/>
    </row>
    <row r="1436" spans="1:6" ht="15.75">
      <c r="A1436" s="26"/>
      <c r="B1436" s="27"/>
      <c r="C1436" s="26"/>
      <c r="D1436" s="26"/>
      <c r="E1436" s="26"/>
      <c r="F1436" s="30"/>
    </row>
    <row r="1437" spans="1:6" ht="15.75">
      <c r="A1437" s="33" t="s">
        <v>236</v>
      </c>
      <c r="B1437" s="27">
        <v>6204</v>
      </c>
      <c r="C1437" s="33" t="s">
        <v>773</v>
      </c>
      <c r="D1437" s="26" t="s">
        <v>775</v>
      </c>
      <c r="E1437" s="26" t="s">
        <v>776</v>
      </c>
      <c r="F1437" s="30">
        <v>0.86</v>
      </c>
    </row>
    <row r="1438" spans="1:6" ht="15.75">
      <c r="A1438" s="26"/>
      <c r="B1438" s="27"/>
      <c r="C1438" s="38" t="s">
        <v>1022</v>
      </c>
      <c r="D1438" s="26"/>
      <c r="E1438" s="26"/>
      <c r="F1438" s="30"/>
    </row>
    <row r="1439" spans="1:6" ht="15.75">
      <c r="A1439" s="26"/>
      <c r="B1439" s="27"/>
      <c r="C1439" s="26"/>
      <c r="D1439" s="26"/>
      <c r="E1439" s="26"/>
      <c r="F1439" s="30"/>
    </row>
    <row r="1440" spans="1:6" ht="15.75">
      <c r="A1440" s="26"/>
      <c r="B1440" s="27">
        <v>6206</v>
      </c>
      <c r="C1440" s="33" t="s">
        <v>777</v>
      </c>
      <c r="D1440" s="26" t="s">
        <v>778</v>
      </c>
      <c r="E1440" s="26" t="s">
        <v>349</v>
      </c>
      <c r="F1440" s="30">
        <v>0.52</v>
      </c>
    </row>
    <row r="1441" spans="1:6" ht="15.75">
      <c r="A1441" s="26"/>
      <c r="B1441" s="27"/>
      <c r="C1441" s="38" t="s">
        <v>1029</v>
      </c>
      <c r="D1441" s="26"/>
      <c r="E1441" s="26"/>
      <c r="F1441" s="30"/>
    </row>
    <row r="1442" spans="1:6" ht="15.75">
      <c r="A1442" s="26"/>
      <c r="B1442" s="27"/>
      <c r="C1442" s="26"/>
      <c r="D1442" s="26"/>
      <c r="E1442" s="26"/>
      <c r="F1442" s="30"/>
    </row>
    <row r="1443" spans="1:6" ht="15.75">
      <c r="A1443" s="26"/>
      <c r="B1443" s="27">
        <v>6208</v>
      </c>
      <c r="C1443" s="33" t="s">
        <v>779</v>
      </c>
      <c r="D1443" s="26" t="s">
        <v>349</v>
      </c>
      <c r="E1443" s="26" t="s">
        <v>780</v>
      </c>
      <c r="F1443" s="30">
        <v>1.9</v>
      </c>
    </row>
    <row r="1444" spans="1:6" ht="15.75">
      <c r="A1444" s="26"/>
      <c r="B1444" s="27"/>
      <c r="C1444" s="38" t="s">
        <v>1040</v>
      </c>
      <c r="D1444" s="26"/>
      <c r="E1444" s="26"/>
      <c r="F1444" s="30"/>
    </row>
    <row r="1445" spans="1:255" ht="15.75">
      <c r="A1445" s="50"/>
      <c r="B1445" s="72"/>
      <c r="C1445" s="73"/>
      <c r="D1445" s="50"/>
      <c r="E1445" s="35" t="s">
        <v>169</v>
      </c>
      <c r="F1445" s="36">
        <f>SUM(F1437:F1443)</f>
        <v>3.28</v>
      </c>
      <c r="G1445" s="74"/>
      <c r="H1445" s="74"/>
      <c r="I1445" s="74"/>
      <c r="J1445" s="74"/>
      <c r="K1445" s="74"/>
      <c r="L1445" s="74"/>
      <c r="M1445" s="74"/>
      <c r="N1445" s="74"/>
      <c r="O1445" s="74"/>
      <c r="P1445" s="74"/>
      <c r="Q1445" s="74"/>
      <c r="R1445" s="74"/>
      <c r="S1445" s="74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74"/>
      <c r="AF1445" s="74"/>
      <c r="AG1445" s="74"/>
      <c r="AH1445" s="74"/>
      <c r="AI1445" s="74"/>
      <c r="AJ1445" s="74"/>
      <c r="AK1445" s="74"/>
      <c r="AL1445" s="74"/>
      <c r="AM1445" s="74"/>
      <c r="AN1445" s="74"/>
      <c r="AO1445" s="74"/>
      <c r="AP1445" s="74"/>
      <c r="AQ1445" s="74"/>
      <c r="AR1445" s="74"/>
      <c r="AS1445" s="74"/>
      <c r="AT1445" s="74"/>
      <c r="AU1445" s="74"/>
      <c r="AV1445" s="74"/>
      <c r="AW1445" s="74"/>
      <c r="AX1445" s="74"/>
      <c r="AY1445" s="74"/>
      <c r="AZ1445" s="74"/>
      <c r="BA1445" s="74"/>
      <c r="BB1445" s="74"/>
      <c r="BC1445" s="74"/>
      <c r="BD1445" s="74"/>
      <c r="BE1445" s="74"/>
      <c r="BF1445" s="74"/>
      <c r="BG1445" s="74"/>
      <c r="BH1445" s="74"/>
      <c r="BI1445" s="74"/>
      <c r="BJ1445" s="74"/>
      <c r="BK1445" s="74"/>
      <c r="BL1445" s="74"/>
      <c r="BM1445" s="74"/>
      <c r="BN1445" s="74"/>
      <c r="BO1445" s="74"/>
      <c r="BP1445" s="74"/>
      <c r="BQ1445" s="74"/>
      <c r="BR1445" s="74"/>
      <c r="BS1445" s="74"/>
      <c r="BT1445" s="74"/>
      <c r="BU1445" s="74"/>
      <c r="BV1445" s="74"/>
      <c r="BW1445" s="74"/>
      <c r="BX1445" s="74"/>
      <c r="BY1445" s="74"/>
      <c r="BZ1445" s="74"/>
      <c r="CA1445" s="74"/>
      <c r="CB1445" s="74"/>
      <c r="CC1445" s="74"/>
      <c r="CD1445" s="74"/>
      <c r="CE1445" s="74"/>
      <c r="CF1445" s="74"/>
      <c r="CG1445" s="74"/>
      <c r="CH1445" s="74"/>
      <c r="CI1445" s="74"/>
      <c r="CJ1445" s="74"/>
      <c r="CK1445" s="74"/>
      <c r="CL1445" s="74"/>
      <c r="CM1445" s="74"/>
      <c r="CN1445" s="74"/>
      <c r="CO1445" s="74"/>
      <c r="CP1445" s="74"/>
      <c r="CQ1445" s="74"/>
      <c r="CR1445" s="74"/>
      <c r="CS1445" s="74"/>
      <c r="CT1445" s="74"/>
      <c r="CU1445" s="74"/>
      <c r="CV1445" s="74"/>
      <c r="CW1445" s="74"/>
      <c r="CX1445" s="74"/>
      <c r="CY1445" s="74"/>
      <c r="CZ1445" s="74"/>
      <c r="DA1445" s="74"/>
      <c r="DB1445" s="74"/>
      <c r="DC1445" s="74"/>
      <c r="DD1445" s="74"/>
      <c r="DE1445" s="74"/>
      <c r="DF1445" s="74"/>
      <c r="DG1445" s="74"/>
      <c r="DH1445" s="74"/>
      <c r="DI1445" s="74"/>
      <c r="DJ1445" s="74"/>
      <c r="DK1445" s="74"/>
      <c r="DL1445" s="74"/>
      <c r="DM1445" s="74"/>
      <c r="DN1445" s="74"/>
      <c r="DO1445" s="74"/>
      <c r="DP1445" s="74"/>
      <c r="DQ1445" s="74"/>
      <c r="DR1445" s="74"/>
      <c r="DS1445" s="74"/>
      <c r="DT1445" s="74"/>
      <c r="DU1445" s="74"/>
      <c r="DV1445" s="74"/>
      <c r="DW1445" s="74"/>
      <c r="DX1445" s="74"/>
      <c r="DY1445" s="74"/>
      <c r="DZ1445" s="74"/>
      <c r="EA1445" s="74"/>
      <c r="EB1445" s="74"/>
      <c r="EC1445" s="74"/>
      <c r="ED1445" s="74"/>
      <c r="EE1445" s="74"/>
      <c r="EF1445" s="74"/>
      <c r="EG1445" s="74"/>
      <c r="EH1445" s="74"/>
      <c r="EI1445" s="74"/>
      <c r="EJ1445" s="74"/>
      <c r="EK1445" s="74"/>
      <c r="EL1445" s="74"/>
      <c r="EM1445" s="74"/>
      <c r="EN1445" s="74"/>
      <c r="EO1445" s="74"/>
      <c r="EP1445" s="74"/>
      <c r="EQ1445" s="74"/>
      <c r="ER1445" s="74"/>
      <c r="ES1445" s="74"/>
      <c r="ET1445" s="74"/>
      <c r="EU1445" s="74"/>
      <c r="EV1445" s="74"/>
      <c r="EW1445" s="74"/>
      <c r="EX1445" s="74"/>
      <c r="EY1445" s="74"/>
      <c r="EZ1445" s="74"/>
      <c r="FA1445" s="74"/>
      <c r="FB1445" s="74"/>
      <c r="FC1445" s="74"/>
      <c r="FD1445" s="74"/>
      <c r="FE1445" s="74"/>
      <c r="FF1445" s="74"/>
      <c r="FG1445" s="74"/>
      <c r="FH1445" s="74"/>
      <c r="FI1445" s="74"/>
      <c r="FJ1445" s="74"/>
      <c r="FK1445" s="74"/>
      <c r="FL1445" s="74"/>
      <c r="FM1445" s="74"/>
      <c r="FN1445" s="74"/>
      <c r="FO1445" s="74"/>
      <c r="FP1445" s="74"/>
      <c r="FQ1445" s="74"/>
      <c r="FR1445" s="74"/>
      <c r="FS1445" s="74"/>
      <c r="FT1445" s="74"/>
      <c r="FU1445" s="74"/>
      <c r="FV1445" s="74"/>
      <c r="FW1445" s="74"/>
      <c r="FX1445" s="74"/>
      <c r="FY1445" s="74"/>
      <c r="FZ1445" s="74"/>
      <c r="GA1445" s="74"/>
      <c r="GB1445" s="74"/>
      <c r="GC1445" s="74"/>
      <c r="GD1445" s="74"/>
      <c r="GE1445" s="74"/>
      <c r="GF1445" s="74"/>
      <c r="GG1445" s="74"/>
      <c r="GH1445" s="74"/>
      <c r="GI1445" s="74"/>
      <c r="GJ1445" s="74"/>
      <c r="GK1445" s="74"/>
      <c r="GL1445" s="74"/>
      <c r="GM1445" s="74"/>
      <c r="GN1445" s="74"/>
      <c r="GO1445" s="74"/>
      <c r="GP1445" s="74"/>
      <c r="GQ1445" s="74"/>
      <c r="GR1445" s="74"/>
      <c r="GS1445" s="74"/>
      <c r="GT1445" s="74"/>
      <c r="GU1445" s="74"/>
      <c r="GV1445" s="74"/>
      <c r="GW1445" s="74"/>
      <c r="GX1445" s="74"/>
      <c r="GY1445" s="74"/>
      <c r="GZ1445" s="74"/>
      <c r="HA1445" s="74"/>
      <c r="HB1445" s="74"/>
      <c r="HC1445" s="74"/>
      <c r="HD1445" s="74"/>
      <c r="HE1445" s="74"/>
      <c r="HF1445" s="74"/>
      <c r="HG1445" s="74"/>
      <c r="HH1445" s="74"/>
      <c r="HI1445" s="74"/>
      <c r="HJ1445" s="74"/>
      <c r="HK1445" s="74"/>
      <c r="HL1445" s="74"/>
      <c r="HM1445" s="74"/>
      <c r="HN1445" s="74"/>
      <c r="HO1445" s="74"/>
      <c r="HP1445" s="74"/>
      <c r="HQ1445" s="74"/>
      <c r="HR1445" s="74"/>
      <c r="HS1445" s="74"/>
      <c r="HT1445" s="74"/>
      <c r="HU1445" s="74"/>
      <c r="HV1445" s="74"/>
      <c r="HW1445" s="74"/>
      <c r="HX1445" s="74"/>
      <c r="HY1445" s="74"/>
      <c r="HZ1445" s="74"/>
      <c r="IA1445" s="74"/>
      <c r="IB1445" s="74"/>
      <c r="IC1445" s="74"/>
      <c r="ID1445" s="74"/>
      <c r="IE1445" s="74"/>
      <c r="IF1445" s="74"/>
      <c r="IG1445" s="74"/>
      <c r="IH1445" s="74"/>
      <c r="II1445" s="74"/>
      <c r="IJ1445" s="74"/>
      <c r="IK1445" s="74"/>
      <c r="IL1445" s="74"/>
      <c r="IM1445" s="74"/>
      <c r="IN1445" s="74"/>
      <c r="IO1445" s="74"/>
      <c r="IP1445" s="74"/>
      <c r="IQ1445" s="74"/>
      <c r="IR1445" s="74"/>
      <c r="IS1445" s="74"/>
      <c r="IT1445" s="74"/>
      <c r="IU1445" s="74"/>
    </row>
    <row r="1446" spans="1:6" ht="15.75">
      <c r="A1446" s="26"/>
      <c r="B1446" s="27"/>
      <c r="C1446" s="37"/>
      <c r="D1446" s="26"/>
      <c r="E1446" s="26"/>
      <c r="F1446" s="30"/>
    </row>
    <row r="1447" spans="1:6" ht="15.75">
      <c r="A1447" s="26"/>
      <c r="B1447" s="27"/>
      <c r="C1447" s="37"/>
      <c r="D1447" s="26"/>
      <c r="E1447" s="26"/>
      <c r="F1447" s="30"/>
    </row>
    <row r="1448" spans="1:6" ht="15.75">
      <c r="A1448" s="26"/>
      <c r="B1448" s="27"/>
      <c r="C1448" s="37"/>
      <c r="D1448" s="26"/>
      <c r="E1448" s="26"/>
      <c r="F1448" s="30"/>
    </row>
    <row r="1449" spans="1:6" ht="15.75">
      <c r="A1449" s="26"/>
      <c r="B1449" s="27"/>
      <c r="C1449" s="37"/>
      <c r="D1449" s="26"/>
      <c r="E1449" s="26"/>
      <c r="F1449" s="30"/>
    </row>
    <row r="1450" spans="1:6" ht="15.75">
      <c r="A1450" s="26"/>
      <c r="B1450" s="27"/>
      <c r="C1450" s="37"/>
      <c r="D1450" s="26"/>
      <c r="E1450" s="26"/>
      <c r="F1450" s="30"/>
    </row>
    <row r="1451" spans="1:6" ht="15.75">
      <c r="A1451" s="26"/>
      <c r="B1451" s="27"/>
      <c r="C1451" s="37"/>
      <c r="D1451" s="29" t="s">
        <v>31</v>
      </c>
      <c r="E1451" s="26"/>
      <c r="F1451" s="30"/>
    </row>
    <row r="1452" spans="1:6" ht="15.75">
      <c r="A1452" s="26"/>
      <c r="B1452" s="27"/>
      <c r="C1452" s="37"/>
      <c r="D1452" s="31" t="s">
        <v>32</v>
      </c>
      <c r="E1452" s="26"/>
      <c r="F1452" s="30"/>
    </row>
    <row r="1453" spans="1:7" ht="15.75">
      <c r="A1453" s="26"/>
      <c r="B1453" s="27"/>
      <c r="C1453" s="37"/>
      <c r="D1453" s="26"/>
      <c r="E1453" s="26"/>
      <c r="F1453" s="30"/>
      <c r="G1453" s="80"/>
    </row>
    <row r="1454" spans="1:6" ht="15.75">
      <c r="A1454" s="33" t="s">
        <v>330</v>
      </c>
      <c r="B1454" s="27">
        <v>6303</v>
      </c>
      <c r="C1454" s="33" t="s">
        <v>781</v>
      </c>
      <c r="D1454" s="26" t="s">
        <v>782</v>
      </c>
      <c r="E1454" s="26" t="s">
        <v>92</v>
      </c>
      <c r="F1454" s="30">
        <v>3.51</v>
      </c>
    </row>
    <row r="1455" spans="1:6" ht="15.75">
      <c r="A1455" s="26"/>
      <c r="B1455" s="27"/>
      <c r="C1455" s="38" t="s">
        <v>117</v>
      </c>
      <c r="D1455" s="26"/>
      <c r="E1455" s="26"/>
      <c r="F1455" s="30"/>
    </row>
    <row r="1456" spans="1:6" ht="15.75">
      <c r="A1456" s="26"/>
      <c r="B1456" s="27"/>
      <c r="C1456" s="26"/>
      <c r="D1456" s="26"/>
      <c r="E1456" s="26"/>
      <c r="F1456" s="30"/>
    </row>
    <row r="1457" spans="1:6" ht="15.75">
      <c r="A1457" s="26"/>
      <c r="B1457" s="27">
        <v>6300</v>
      </c>
      <c r="C1457" s="33" t="s">
        <v>783</v>
      </c>
      <c r="D1457" s="26" t="s">
        <v>782</v>
      </c>
      <c r="E1457" s="26" t="s">
        <v>210</v>
      </c>
      <c r="F1457" s="30">
        <v>0.99</v>
      </c>
    </row>
    <row r="1458" spans="1:6" ht="15.75">
      <c r="A1458" s="26"/>
      <c r="B1458" s="27"/>
      <c r="C1458" s="38" t="s">
        <v>117</v>
      </c>
      <c r="D1458" s="26"/>
      <c r="E1458" s="26"/>
      <c r="F1458" s="30"/>
    </row>
    <row r="1459" spans="1:6" ht="15.75">
      <c r="A1459" s="26"/>
      <c r="B1459" s="27"/>
      <c r="C1459" s="26"/>
      <c r="D1459" s="26"/>
      <c r="E1459" s="26"/>
      <c r="F1459" s="30"/>
    </row>
    <row r="1460" spans="1:255" ht="15.75">
      <c r="A1460" s="50"/>
      <c r="B1460" s="72"/>
      <c r="C1460" s="50"/>
      <c r="D1460" s="50"/>
      <c r="E1460" s="35" t="s">
        <v>124</v>
      </c>
      <c r="F1460" s="36">
        <f>SUM(F1454:F1457)</f>
        <v>4.5</v>
      </c>
      <c r="G1460" s="74"/>
      <c r="H1460" s="74"/>
      <c r="I1460" s="74"/>
      <c r="J1460" s="74"/>
      <c r="K1460" s="74"/>
      <c r="L1460" s="74"/>
      <c r="M1460" s="74"/>
      <c r="N1460" s="74"/>
      <c r="O1460" s="74"/>
      <c r="P1460" s="74"/>
      <c r="Q1460" s="74"/>
      <c r="R1460" s="74"/>
      <c r="S1460" s="74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74"/>
      <c r="AF1460" s="74"/>
      <c r="AG1460" s="74"/>
      <c r="AH1460" s="74"/>
      <c r="AI1460" s="74"/>
      <c r="AJ1460" s="74"/>
      <c r="AK1460" s="74"/>
      <c r="AL1460" s="74"/>
      <c r="AM1460" s="74"/>
      <c r="AN1460" s="74"/>
      <c r="AO1460" s="74"/>
      <c r="AP1460" s="74"/>
      <c r="AQ1460" s="74"/>
      <c r="AR1460" s="74"/>
      <c r="AS1460" s="74"/>
      <c r="AT1460" s="74"/>
      <c r="AU1460" s="74"/>
      <c r="AV1460" s="74"/>
      <c r="AW1460" s="74"/>
      <c r="AX1460" s="74"/>
      <c r="AY1460" s="74"/>
      <c r="AZ1460" s="74"/>
      <c r="BA1460" s="74"/>
      <c r="BB1460" s="74"/>
      <c r="BC1460" s="74"/>
      <c r="BD1460" s="74"/>
      <c r="BE1460" s="74"/>
      <c r="BF1460" s="74"/>
      <c r="BG1460" s="74"/>
      <c r="BH1460" s="74"/>
      <c r="BI1460" s="74"/>
      <c r="BJ1460" s="74"/>
      <c r="BK1460" s="74"/>
      <c r="BL1460" s="74"/>
      <c r="BM1460" s="74"/>
      <c r="BN1460" s="74"/>
      <c r="BO1460" s="74"/>
      <c r="BP1460" s="74"/>
      <c r="BQ1460" s="74"/>
      <c r="BR1460" s="74"/>
      <c r="BS1460" s="74"/>
      <c r="BT1460" s="74"/>
      <c r="BU1460" s="74"/>
      <c r="BV1460" s="74"/>
      <c r="BW1460" s="74"/>
      <c r="BX1460" s="74"/>
      <c r="BY1460" s="74"/>
      <c r="BZ1460" s="74"/>
      <c r="CA1460" s="74"/>
      <c r="CB1460" s="74"/>
      <c r="CC1460" s="74"/>
      <c r="CD1460" s="74"/>
      <c r="CE1460" s="74"/>
      <c r="CF1460" s="74"/>
      <c r="CG1460" s="74"/>
      <c r="CH1460" s="74"/>
      <c r="CI1460" s="74"/>
      <c r="CJ1460" s="74"/>
      <c r="CK1460" s="74"/>
      <c r="CL1460" s="74"/>
      <c r="CM1460" s="74"/>
      <c r="CN1460" s="74"/>
      <c r="CO1460" s="74"/>
      <c r="CP1460" s="74"/>
      <c r="CQ1460" s="74"/>
      <c r="CR1460" s="74"/>
      <c r="CS1460" s="74"/>
      <c r="CT1460" s="74"/>
      <c r="CU1460" s="74"/>
      <c r="CV1460" s="74"/>
      <c r="CW1460" s="74"/>
      <c r="CX1460" s="74"/>
      <c r="CY1460" s="74"/>
      <c r="CZ1460" s="74"/>
      <c r="DA1460" s="74"/>
      <c r="DB1460" s="74"/>
      <c r="DC1460" s="74"/>
      <c r="DD1460" s="74"/>
      <c r="DE1460" s="74"/>
      <c r="DF1460" s="74"/>
      <c r="DG1460" s="74"/>
      <c r="DH1460" s="74"/>
      <c r="DI1460" s="74"/>
      <c r="DJ1460" s="74"/>
      <c r="DK1460" s="74"/>
      <c r="DL1460" s="74"/>
      <c r="DM1460" s="74"/>
      <c r="DN1460" s="74"/>
      <c r="DO1460" s="74"/>
      <c r="DP1460" s="74"/>
      <c r="DQ1460" s="74"/>
      <c r="DR1460" s="74"/>
      <c r="DS1460" s="74"/>
      <c r="DT1460" s="74"/>
      <c r="DU1460" s="74"/>
      <c r="DV1460" s="74"/>
      <c r="DW1460" s="74"/>
      <c r="DX1460" s="74"/>
      <c r="DY1460" s="74"/>
      <c r="DZ1460" s="74"/>
      <c r="EA1460" s="74"/>
      <c r="EB1460" s="74"/>
      <c r="EC1460" s="74"/>
      <c r="ED1460" s="74"/>
      <c r="EE1460" s="74"/>
      <c r="EF1460" s="74"/>
      <c r="EG1460" s="74"/>
      <c r="EH1460" s="74"/>
      <c r="EI1460" s="74"/>
      <c r="EJ1460" s="74"/>
      <c r="EK1460" s="74"/>
      <c r="EL1460" s="74"/>
      <c r="EM1460" s="74"/>
      <c r="EN1460" s="74"/>
      <c r="EO1460" s="74"/>
      <c r="EP1460" s="74"/>
      <c r="EQ1460" s="74"/>
      <c r="ER1460" s="74"/>
      <c r="ES1460" s="74"/>
      <c r="ET1460" s="74"/>
      <c r="EU1460" s="74"/>
      <c r="EV1460" s="74"/>
      <c r="EW1460" s="74"/>
      <c r="EX1460" s="74"/>
      <c r="EY1460" s="74"/>
      <c r="EZ1460" s="74"/>
      <c r="FA1460" s="74"/>
      <c r="FB1460" s="74"/>
      <c r="FC1460" s="74"/>
      <c r="FD1460" s="74"/>
      <c r="FE1460" s="74"/>
      <c r="FF1460" s="74"/>
      <c r="FG1460" s="74"/>
      <c r="FH1460" s="74"/>
      <c r="FI1460" s="74"/>
      <c r="FJ1460" s="74"/>
      <c r="FK1460" s="74"/>
      <c r="FL1460" s="74"/>
      <c r="FM1460" s="74"/>
      <c r="FN1460" s="74"/>
      <c r="FO1460" s="74"/>
      <c r="FP1460" s="74"/>
      <c r="FQ1460" s="74"/>
      <c r="FR1460" s="74"/>
      <c r="FS1460" s="74"/>
      <c r="FT1460" s="74"/>
      <c r="FU1460" s="74"/>
      <c r="FV1460" s="74"/>
      <c r="FW1460" s="74"/>
      <c r="FX1460" s="74"/>
      <c r="FY1460" s="74"/>
      <c r="FZ1460" s="74"/>
      <c r="GA1460" s="74"/>
      <c r="GB1460" s="74"/>
      <c r="GC1460" s="74"/>
      <c r="GD1460" s="74"/>
      <c r="GE1460" s="74"/>
      <c r="GF1460" s="74"/>
      <c r="GG1460" s="74"/>
      <c r="GH1460" s="74"/>
      <c r="GI1460" s="74"/>
      <c r="GJ1460" s="74"/>
      <c r="GK1460" s="74"/>
      <c r="GL1460" s="74"/>
      <c r="GM1460" s="74"/>
      <c r="GN1460" s="74"/>
      <c r="GO1460" s="74"/>
      <c r="GP1460" s="74"/>
      <c r="GQ1460" s="74"/>
      <c r="GR1460" s="74"/>
      <c r="GS1460" s="74"/>
      <c r="GT1460" s="74"/>
      <c r="GU1460" s="74"/>
      <c r="GV1460" s="74"/>
      <c r="GW1460" s="74"/>
      <c r="GX1460" s="74"/>
      <c r="GY1460" s="74"/>
      <c r="GZ1460" s="74"/>
      <c r="HA1460" s="74"/>
      <c r="HB1460" s="74"/>
      <c r="HC1460" s="74"/>
      <c r="HD1460" s="74"/>
      <c r="HE1460" s="74"/>
      <c r="HF1460" s="74"/>
      <c r="HG1460" s="74"/>
      <c r="HH1460" s="74"/>
      <c r="HI1460" s="74"/>
      <c r="HJ1460" s="74"/>
      <c r="HK1460" s="74"/>
      <c r="HL1460" s="74"/>
      <c r="HM1460" s="74"/>
      <c r="HN1460" s="74"/>
      <c r="HO1460" s="74"/>
      <c r="HP1460" s="74"/>
      <c r="HQ1460" s="74"/>
      <c r="HR1460" s="74"/>
      <c r="HS1460" s="74"/>
      <c r="HT1460" s="74"/>
      <c r="HU1460" s="74"/>
      <c r="HV1460" s="74"/>
      <c r="HW1460" s="74"/>
      <c r="HX1460" s="74"/>
      <c r="HY1460" s="74"/>
      <c r="HZ1460" s="74"/>
      <c r="IA1460" s="74"/>
      <c r="IB1460" s="74"/>
      <c r="IC1460" s="74"/>
      <c r="ID1460" s="74"/>
      <c r="IE1460" s="74"/>
      <c r="IF1460" s="74"/>
      <c r="IG1460" s="74"/>
      <c r="IH1460" s="74"/>
      <c r="II1460" s="74"/>
      <c r="IJ1460" s="74"/>
      <c r="IK1460" s="74"/>
      <c r="IL1460" s="74"/>
      <c r="IM1460" s="74"/>
      <c r="IN1460" s="74"/>
      <c r="IO1460" s="74"/>
      <c r="IP1460" s="74"/>
      <c r="IQ1460" s="74"/>
      <c r="IR1460" s="74"/>
      <c r="IS1460" s="74"/>
      <c r="IT1460" s="74"/>
      <c r="IU1460" s="74"/>
    </row>
    <row r="1461" spans="1:6" ht="15.75">
      <c r="A1461" s="26"/>
      <c r="B1461" s="27"/>
      <c r="C1461" s="26"/>
      <c r="D1461" s="26"/>
      <c r="E1461" s="26"/>
      <c r="F1461" s="30"/>
    </row>
    <row r="1462" spans="1:6" ht="15.75">
      <c r="A1462" s="33" t="s">
        <v>236</v>
      </c>
      <c r="B1462" s="27">
        <v>6301</v>
      </c>
      <c r="C1462" s="33" t="s">
        <v>784</v>
      </c>
      <c r="D1462" s="26" t="s">
        <v>781</v>
      </c>
      <c r="E1462" s="26" t="s">
        <v>785</v>
      </c>
      <c r="F1462" s="30">
        <v>1.63</v>
      </c>
    </row>
    <row r="1463" spans="1:6" ht="15.75">
      <c r="A1463" s="26"/>
      <c r="B1463" s="27"/>
      <c r="C1463" s="38" t="s">
        <v>117</v>
      </c>
      <c r="D1463" s="26"/>
      <c r="E1463" s="26"/>
      <c r="F1463" s="30"/>
    </row>
    <row r="1464" spans="1:6" ht="15.75">
      <c r="A1464" s="26"/>
      <c r="B1464" s="27"/>
      <c r="C1464" s="26"/>
      <c r="D1464" s="26"/>
      <c r="E1464" s="26"/>
      <c r="F1464" s="30"/>
    </row>
    <row r="1465" spans="1:6" ht="15.75">
      <c r="A1465" s="26"/>
      <c r="B1465" s="27">
        <v>6302</v>
      </c>
      <c r="C1465" s="33" t="s">
        <v>786</v>
      </c>
      <c r="D1465" s="26" t="s">
        <v>782</v>
      </c>
      <c r="E1465" s="26" t="s">
        <v>783</v>
      </c>
      <c r="F1465" s="30">
        <v>0.7</v>
      </c>
    </row>
    <row r="1466" spans="1:6" ht="15.75">
      <c r="A1466" s="26"/>
      <c r="B1466" s="27"/>
      <c r="C1466" s="38" t="s">
        <v>123</v>
      </c>
      <c r="D1466" s="26"/>
      <c r="E1466" s="26"/>
      <c r="F1466" s="30"/>
    </row>
    <row r="1467" spans="1:6" ht="15.75">
      <c r="A1467" s="26"/>
      <c r="B1467" s="27"/>
      <c r="C1467" s="38"/>
      <c r="D1467" s="26"/>
      <c r="E1467" s="26"/>
      <c r="F1467" s="30"/>
    </row>
    <row r="1468" spans="1:255" ht="15.75">
      <c r="A1468" s="50"/>
      <c r="B1468" s="72"/>
      <c r="C1468" s="73"/>
      <c r="D1468" s="50"/>
      <c r="E1468" s="35" t="s">
        <v>169</v>
      </c>
      <c r="F1468" s="36">
        <f>SUM(F1462:F1465)</f>
        <v>2.33</v>
      </c>
      <c r="G1468" s="74"/>
      <c r="H1468" s="74"/>
      <c r="I1468" s="74"/>
      <c r="J1468" s="74"/>
      <c r="K1468" s="74"/>
      <c r="L1468" s="74"/>
      <c r="M1468" s="74"/>
      <c r="N1468" s="74"/>
      <c r="O1468" s="74"/>
      <c r="P1468" s="74"/>
      <c r="Q1468" s="74"/>
      <c r="R1468" s="74"/>
      <c r="S1468" s="74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74"/>
      <c r="AF1468" s="74"/>
      <c r="AG1468" s="74"/>
      <c r="AH1468" s="74"/>
      <c r="AI1468" s="74"/>
      <c r="AJ1468" s="74"/>
      <c r="AK1468" s="74"/>
      <c r="AL1468" s="74"/>
      <c r="AM1468" s="74"/>
      <c r="AN1468" s="74"/>
      <c r="AO1468" s="74"/>
      <c r="AP1468" s="74"/>
      <c r="AQ1468" s="74"/>
      <c r="AR1468" s="74"/>
      <c r="AS1468" s="74"/>
      <c r="AT1468" s="74"/>
      <c r="AU1468" s="74"/>
      <c r="AV1468" s="74"/>
      <c r="AW1468" s="74"/>
      <c r="AX1468" s="74"/>
      <c r="AY1468" s="74"/>
      <c r="AZ1468" s="74"/>
      <c r="BA1468" s="74"/>
      <c r="BB1468" s="74"/>
      <c r="BC1468" s="74"/>
      <c r="BD1468" s="74"/>
      <c r="BE1468" s="74"/>
      <c r="BF1468" s="74"/>
      <c r="BG1468" s="74"/>
      <c r="BH1468" s="74"/>
      <c r="BI1468" s="74"/>
      <c r="BJ1468" s="74"/>
      <c r="BK1468" s="74"/>
      <c r="BL1468" s="74"/>
      <c r="BM1468" s="74"/>
      <c r="BN1468" s="74"/>
      <c r="BO1468" s="74"/>
      <c r="BP1468" s="74"/>
      <c r="BQ1468" s="74"/>
      <c r="BR1468" s="74"/>
      <c r="BS1468" s="74"/>
      <c r="BT1468" s="74"/>
      <c r="BU1468" s="74"/>
      <c r="BV1468" s="74"/>
      <c r="BW1468" s="74"/>
      <c r="BX1468" s="74"/>
      <c r="BY1468" s="74"/>
      <c r="BZ1468" s="74"/>
      <c r="CA1468" s="74"/>
      <c r="CB1468" s="74"/>
      <c r="CC1468" s="74"/>
      <c r="CD1468" s="74"/>
      <c r="CE1468" s="74"/>
      <c r="CF1468" s="74"/>
      <c r="CG1468" s="74"/>
      <c r="CH1468" s="74"/>
      <c r="CI1468" s="74"/>
      <c r="CJ1468" s="74"/>
      <c r="CK1468" s="74"/>
      <c r="CL1468" s="74"/>
      <c r="CM1468" s="74"/>
      <c r="CN1468" s="74"/>
      <c r="CO1468" s="74"/>
      <c r="CP1468" s="74"/>
      <c r="CQ1468" s="74"/>
      <c r="CR1468" s="74"/>
      <c r="CS1468" s="74"/>
      <c r="CT1468" s="74"/>
      <c r="CU1468" s="74"/>
      <c r="CV1468" s="74"/>
      <c r="CW1468" s="74"/>
      <c r="CX1468" s="74"/>
      <c r="CY1468" s="74"/>
      <c r="CZ1468" s="74"/>
      <c r="DA1468" s="74"/>
      <c r="DB1468" s="74"/>
      <c r="DC1468" s="74"/>
      <c r="DD1468" s="74"/>
      <c r="DE1468" s="74"/>
      <c r="DF1468" s="74"/>
      <c r="DG1468" s="74"/>
      <c r="DH1468" s="74"/>
      <c r="DI1468" s="74"/>
      <c r="DJ1468" s="74"/>
      <c r="DK1468" s="74"/>
      <c r="DL1468" s="74"/>
      <c r="DM1468" s="74"/>
      <c r="DN1468" s="74"/>
      <c r="DO1468" s="74"/>
      <c r="DP1468" s="74"/>
      <c r="DQ1468" s="74"/>
      <c r="DR1468" s="74"/>
      <c r="DS1468" s="74"/>
      <c r="DT1468" s="74"/>
      <c r="DU1468" s="74"/>
      <c r="DV1468" s="74"/>
      <c r="DW1468" s="74"/>
      <c r="DX1468" s="74"/>
      <c r="DY1468" s="74"/>
      <c r="DZ1468" s="74"/>
      <c r="EA1468" s="74"/>
      <c r="EB1468" s="74"/>
      <c r="EC1468" s="74"/>
      <c r="ED1468" s="74"/>
      <c r="EE1468" s="74"/>
      <c r="EF1468" s="74"/>
      <c r="EG1468" s="74"/>
      <c r="EH1468" s="74"/>
      <c r="EI1468" s="74"/>
      <c r="EJ1468" s="74"/>
      <c r="EK1468" s="74"/>
      <c r="EL1468" s="74"/>
      <c r="EM1468" s="74"/>
      <c r="EN1468" s="74"/>
      <c r="EO1468" s="74"/>
      <c r="EP1468" s="74"/>
      <c r="EQ1468" s="74"/>
      <c r="ER1468" s="74"/>
      <c r="ES1468" s="74"/>
      <c r="ET1468" s="74"/>
      <c r="EU1468" s="74"/>
      <c r="EV1468" s="74"/>
      <c r="EW1468" s="74"/>
      <c r="EX1468" s="74"/>
      <c r="EY1468" s="74"/>
      <c r="EZ1468" s="74"/>
      <c r="FA1468" s="74"/>
      <c r="FB1468" s="74"/>
      <c r="FC1468" s="74"/>
      <c r="FD1468" s="74"/>
      <c r="FE1468" s="74"/>
      <c r="FF1468" s="74"/>
      <c r="FG1468" s="74"/>
      <c r="FH1468" s="74"/>
      <c r="FI1468" s="74"/>
      <c r="FJ1468" s="74"/>
      <c r="FK1468" s="74"/>
      <c r="FL1468" s="74"/>
      <c r="FM1468" s="74"/>
      <c r="FN1468" s="74"/>
      <c r="FO1468" s="74"/>
      <c r="FP1468" s="74"/>
      <c r="FQ1468" s="74"/>
      <c r="FR1468" s="74"/>
      <c r="FS1468" s="74"/>
      <c r="FT1468" s="74"/>
      <c r="FU1468" s="74"/>
      <c r="FV1468" s="74"/>
      <c r="FW1468" s="74"/>
      <c r="FX1468" s="74"/>
      <c r="FY1468" s="74"/>
      <c r="FZ1468" s="74"/>
      <c r="GA1468" s="74"/>
      <c r="GB1468" s="74"/>
      <c r="GC1468" s="74"/>
      <c r="GD1468" s="74"/>
      <c r="GE1468" s="74"/>
      <c r="GF1468" s="74"/>
      <c r="GG1468" s="74"/>
      <c r="GH1468" s="74"/>
      <c r="GI1468" s="74"/>
      <c r="GJ1468" s="74"/>
      <c r="GK1468" s="74"/>
      <c r="GL1468" s="74"/>
      <c r="GM1468" s="74"/>
      <c r="GN1468" s="74"/>
      <c r="GO1468" s="74"/>
      <c r="GP1468" s="74"/>
      <c r="GQ1468" s="74"/>
      <c r="GR1468" s="74"/>
      <c r="GS1468" s="74"/>
      <c r="GT1468" s="74"/>
      <c r="GU1468" s="74"/>
      <c r="GV1468" s="74"/>
      <c r="GW1468" s="74"/>
      <c r="GX1468" s="74"/>
      <c r="GY1468" s="74"/>
      <c r="GZ1468" s="74"/>
      <c r="HA1468" s="74"/>
      <c r="HB1468" s="74"/>
      <c r="HC1468" s="74"/>
      <c r="HD1468" s="74"/>
      <c r="HE1468" s="74"/>
      <c r="HF1468" s="74"/>
      <c r="HG1468" s="74"/>
      <c r="HH1468" s="74"/>
      <c r="HI1468" s="74"/>
      <c r="HJ1468" s="74"/>
      <c r="HK1468" s="74"/>
      <c r="HL1468" s="74"/>
      <c r="HM1468" s="74"/>
      <c r="HN1468" s="74"/>
      <c r="HO1468" s="74"/>
      <c r="HP1468" s="74"/>
      <c r="HQ1468" s="74"/>
      <c r="HR1468" s="74"/>
      <c r="HS1468" s="74"/>
      <c r="HT1468" s="74"/>
      <c r="HU1468" s="74"/>
      <c r="HV1468" s="74"/>
      <c r="HW1468" s="74"/>
      <c r="HX1468" s="74"/>
      <c r="HY1468" s="74"/>
      <c r="HZ1468" s="74"/>
      <c r="IA1468" s="74"/>
      <c r="IB1468" s="74"/>
      <c r="IC1468" s="74"/>
      <c r="ID1468" s="74"/>
      <c r="IE1468" s="74"/>
      <c r="IF1468" s="74"/>
      <c r="IG1468" s="74"/>
      <c r="IH1468" s="74"/>
      <c r="II1468" s="74"/>
      <c r="IJ1468" s="74"/>
      <c r="IK1468" s="74"/>
      <c r="IL1468" s="74"/>
      <c r="IM1468" s="74"/>
      <c r="IN1468" s="74"/>
      <c r="IO1468" s="74"/>
      <c r="IP1468" s="74"/>
      <c r="IQ1468" s="74"/>
      <c r="IR1468" s="74"/>
      <c r="IS1468" s="74"/>
      <c r="IT1468" s="74"/>
      <c r="IU1468" s="74"/>
    </row>
    <row r="1469" spans="1:6" ht="15.75">
      <c r="A1469" s="26"/>
      <c r="B1469" s="27"/>
      <c r="C1469" s="37"/>
      <c r="D1469" s="26"/>
      <c r="E1469" s="26"/>
      <c r="F1469" s="30"/>
    </row>
    <row r="1470" spans="1:6" ht="15.75">
      <c r="A1470" s="26"/>
      <c r="B1470" s="27"/>
      <c r="C1470" s="37"/>
      <c r="D1470" s="23" t="s">
        <v>33</v>
      </c>
      <c r="E1470" s="26"/>
      <c r="F1470" s="30"/>
    </row>
    <row r="1471" spans="1:7" ht="15.75">
      <c r="A1471" s="26"/>
      <c r="B1471" s="27"/>
      <c r="C1471" s="37"/>
      <c r="D1471" s="26"/>
      <c r="E1471" s="26"/>
      <c r="F1471" s="30"/>
      <c r="G1471" s="80"/>
    </row>
    <row r="1472" spans="1:6" ht="15.75">
      <c r="A1472" s="33" t="s">
        <v>201</v>
      </c>
      <c r="B1472" s="27"/>
      <c r="C1472" s="33" t="s">
        <v>428</v>
      </c>
      <c r="D1472" s="26" t="s">
        <v>787</v>
      </c>
      <c r="E1472" s="26" t="s">
        <v>788</v>
      </c>
      <c r="F1472" s="30">
        <v>1.545</v>
      </c>
    </row>
    <row r="1473" spans="1:6" ht="15.75">
      <c r="A1473" s="26"/>
      <c r="B1473" s="27"/>
      <c r="C1473" s="26"/>
      <c r="D1473" s="26"/>
      <c r="E1473" s="26"/>
      <c r="F1473" s="30"/>
    </row>
    <row r="1474" spans="1:255" ht="15.75">
      <c r="A1474" s="50"/>
      <c r="B1474" s="72"/>
      <c r="C1474" s="50"/>
      <c r="D1474" s="50"/>
      <c r="E1474" s="35" t="s">
        <v>203</v>
      </c>
      <c r="F1474" s="36">
        <f>SUM(F1472)</f>
        <v>1.545</v>
      </c>
      <c r="G1474" s="74"/>
      <c r="H1474" s="74"/>
      <c r="I1474" s="74"/>
      <c r="J1474" s="74"/>
      <c r="K1474" s="74"/>
      <c r="L1474" s="74"/>
      <c r="M1474" s="74"/>
      <c r="N1474" s="74"/>
      <c r="O1474" s="74"/>
      <c r="P1474" s="74"/>
      <c r="Q1474" s="74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  <c r="AG1474" s="74"/>
      <c r="AH1474" s="74"/>
      <c r="AI1474" s="74"/>
      <c r="AJ1474" s="74"/>
      <c r="AK1474" s="74"/>
      <c r="AL1474" s="74"/>
      <c r="AM1474" s="74"/>
      <c r="AN1474" s="74"/>
      <c r="AO1474" s="74"/>
      <c r="AP1474" s="74"/>
      <c r="AQ1474" s="74"/>
      <c r="AR1474" s="74"/>
      <c r="AS1474" s="74"/>
      <c r="AT1474" s="74"/>
      <c r="AU1474" s="74"/>
      <c r="AV1474" s="74"/>
      <c r="AW1474" s="74"/>
      <c r="AX1474" s="74"/>
      <c r="AY1474" s="74"/>
      <c r="AZ1474" s="74"/>
      <c r="BA1474" s="74"/>
      <c r="BB1474" s="74"/>
      <c r="BC1474" s="74"/>
      <c r="BD1474" s="74"/>
      <c r="BE1474" s="74"/>
      <c r="BF1474" s="74"/>
      <c r="BG1474" s="74"/>
      <c r="BH1474" s="74"/>
      <c r="BI1474" s="74"/>
      <c r="BJ1474" s="74"/>
      <c r="BK1474" s="74"/>
      <c r="BL1474" s="74"/>
      <c r="BM1474" s="74"/>
      <c r="BN1474" s="74"/>
      <c r="BO1474" s="74"/>
      <c r="BP1474" s="74"/>
      <c r="BQ1474" s="74"/>
      <c r="BR1474" s="74"/>
      <c r="BS1474" s="74"/>
      <c r="BT1474" s="74"/>
      <c r="BU1474" s="74"/>
      <c r="BV1474" s="74"/>
      <c r="BW1474" s="74"/>
      <c r="BX1474" s="74"/>
      <c r="BY1474" s="74"/>
      <c r="BZ1474" s="74"/>
      <c r="CA1474" s="74"/>
      <c r="CB1474" s="74"/>
      <c r="CC1474" s="74"/>
      <c r="CD1474" s="74"/>
      <c r="CE1474" s="74"/>
      <c r="CF1474" s="74"/>
      <c r="CG1474" s="74"/>
      <c r="CH1474" s="74"/>
      <c r="CI1474" s="74"/>
      <c r="CJ1474" s="74"/>
      <c r="CK1474" s="74"/>
      <c r="CL1474" s="74"/>
      <c r="CM1474" s="74"/>
      <c r="CN1474" s="74"/>
      <c r="CO1474" s="74"/>
      <c r="CP1474" s="74"/>
      <c r="CQ1474" s="74"/>
      <c r="CR1474" s="74"/>
      <c r="CS1474" s="74"/>
      <c r="CT1474" s="74"/>
      <c r="CU1474" s="74"/>
      <c r="CV1474" s="74"/>
      <c r="CW1474" s="74"/>
      <c r="CX1474" s="74"/>
      <c r="CY1474" s="74"/>
      <c r="CZ1474" s="74"/>
      <c r="DA1474" s="74"/>
      <c r="DB1474" s="74"/>
      <c r="DC1474" s="74"/>
      <c r="DD1474" s="74"/>
      <c r="DE1474" s="74"/>
      <c r="DF1474" s="74"/>
      <c r="DG1474" s="74"/>
      <c r="DH1474" s="74"/>
      <c r="DI1474" s="74"/>
      <c r="DJ1474" s="74"/>
      <c r="DK1474" s="74"/>
      <c r="DL1474" s="74"/>
      <c r="DM1474" s="74"/>
      <c r="DN1474" s="74"/>
      <c r="DO1474" s="74"/>
      <c r="DP1474" s="74"/>
      <c r="DQ1474" s="74"/>
      <c r="DR1474" s="74"/>
      <c r="DS1474" s="74"/>
      <c r="DT1474" s="74"/>
      <c r="DU1474" s="74"/>
      <c r="DV1474" s="74"/>
      <c r="DW1474" s="74"/>
      <c r="DX1474" s="74"/>
      <c r="DY1474" s="74"/>
      <c r="DZ1474" s="74"/>
      <c r="EA1474" s="74"/>
      <c r="EB1474" s="74"/>
      <c r="EC1474" s="74"/>
      <c r="ED1474" s="74"/>
      <c r="EE1474" s="74"/>
      <c r="EF1474" s="74"/>
      <c r="EG1474" s="74"/>
      <c r="EH1474" s="74"/>
      <c r="EI1474" s="74"/>
      <c r="EJ1474" s="74"/>
      <c r="EK1474" s="74"/>
      <c r="EL1474" s="74"/>
      <c r="EM1474" s="74"/>
      <c r="EN1474" s="74"/>
      <c r="EO1474" s="74"/>
      <c r="EP1474" s="74"/>
      <c r="EQ1474" s="74"/>
      <c r="ER1474" s="74"/>
      <c r="ES1474" s="74"/>
      <c r="ET1474" s="74"/>
      <c r="EU1474" s="74"/>
      <c r="EV1474" s="74"/>
      <c r="EW1474" s="74"/>
      <c r="EX1474" s="74"/>
      <c r="EY1474" s="74"/>
      <c r="EZ1474" s="74"/>
      <c r="FA1474" s="74"/>
      <c r="FB1474" s="74"/>
      <c r="FC1474" s="74"/>
      <c r="FD1474" s="74"/>
      <c r="FE1474" s="74"/>
      <c r="FF1474" s="74"/>
      <c r="FG1474" s="74"/>
      <c r="FH1474" s="74"/>
      <c r="FI1474" s="74"/>
      <c r="FJ1474" s="74"/>
      <c r="FK1474" s="74"/>
      <c r="FL1474" s="74"/>
      <c r="FM1474" s="74"/>
      <c r="FN1474" s="74"/>
      <c r="FO1474" s="74"/>
      <c r="FP1474" s="74"/>
      <c r="FQ1474" s="74"/>
      <c r="FR1474" s="74"/>
      <c r="FS1474" s="74"/>
      <c r="FT1474" s="74"/>
      <c r="FU1474" s="74"/>
      <c r="FV1474" s="74"/>
      <c r="FW1474" s="74"/>
      <c r="FX1474" s="74"/>
      <c r="FY1474" s="74"/>
      <c r="FZ1474" s="74"/>
      <c r="GA1474" s="74"/>
      <c r="GB1474" s="74"/>
      <c r="GC1474" s="74"/>
      <c r="GD1474" s="74"/>
      <c r="GE1474" s="74"/>
      <c r="GF1474" s="74"/>
      <c r="GG1474" s="74"/>
      <c r="GH1474" s="74"/>
      <c r="GI1474" s="74"/>
      <c r="GJ1474" s="74"/>
      <c r="GK1474" s="74"/>
      <c r="GL1474" s="74"/>
      <c r="GM1474" s="74"/>
      <c r="GN1474" s="74"/>
      <c r="GO1474" s="74"/>
      <c r="GP1474" s="74"/>
      <c r="GQ1474" s="74"/>
      <c r="GR1474" s="74"/>
      <c r="GS1474" s="74"/>
      <c r="GT1474" s="74"/>
      <c r="GU1474" s="74"/>
      <c r="GV1474" s="74"/>
      <c r="GW1474" s="74"/>
      <c r="GX1474" s="74"/>
      <c r="GY1474" s="74"/>
      <c r="GZ1474" s="74"/>
      <c r="HA1474" s="74"/>
      <c r="HB1474" s="74"/>
      <c r="HC1474" s="74"/>
      <c r="HD1474" s="74"/>
      <c r="HE1474" s="74"/>
      <c r="HF1474" s="74"/>
      <c r="HG1474" s="74"/>
      <c r="HH1474" s="74"/>
      <c r="HI1474" s="74"/>
      <c r="HJ1474" s="74"/>
      <c r="HK1474" s="74"/>
      <c r="HL1474" s="74"/>
      <c r="HM1474" s="74"/>
      <c r="HN1474" s="74"/>
      <c r="HO1474" s="74"/>
      <c r="HP1474" s="74"/>
      <c r="HQ1474" s="74"/>
      <c r="HR1474" s="74"/>
      <c r="HS1474" s="74"/>
      <c r="HT1474" s="74"/>
      <c r="HU1474" s="74"/>
      <c r="HV1474" s="74"/>
      <c r="HW1474" s="74"/>
      <c r="HX1474" s="74"/>
      <c r="HY1474" s="74"/>
      <c r="HZ1474" s="74"/>
      <c r="IA1474" s="74"/>
      <c r="IB1474" s="74"/>
      <c r="IC1474" s="74"/>
      <c r="ID1474" s="74"/>
      <c r="IE1474" s="74"/>
      <c r="IF1474" s="74"/>
      <c r="IG1474" s="74"/>
      <c r="IH1474" s="74"/>
      <c r="II1474" s="74"/>
      <c r="IJ1474" s="74"/>
      <c r="IK1474" s="74"/>
      <c r="IL1474" s="74"/>
      <c r="IM1474" s="74"/>
      <c r="IN1474" s="74"/>
      <c r="IO1474" s="74"/>
      <c r="IP1474" s="74"/>
      <c r="IQ1474" s="74"/>
      <c r="IR1474" s="74"/>
      <c r="IS1474" s="74"/>
      <c r="IT1474" s="74"/>
      <c r="IU1474" s="74"/>
    </row>
    <row r="1475" spans="1:6" ht="15.75">
      <c r="A1475" s="26"/>
      <c r="B1475" s="27"/>
      <c r="C1475" s="26"/>
      <c r="D1475" s="26"/>
      <c r="E1475" s="26"/>
      <c r="F1475" s="30"/>
    </row>
    <row r="1476" spans="1:6" ht="15.75">
      <c r="A1476" s="33" t="s">
        <v>482</v>
      </c>
      <c r="B1476" s="27"/>
      <c r="C1476" s="33" t="s">
        <v>789</v>
      </c>
      <c r="D1476" s="26" t="s">
        <v>790</v>
      </c>
      <c r="E1476" s="26" t="s">
        <v>791</v>
      </c>
      <c r="F1476" s="30">
        <v>0.89</v>
      </c>
    </row>
    <row r="1477" spans="1:6" ht="15.75">
      <c r="A1477" s="33" t="s">
        <v>93</v>
      </c>
      <c r="B1477" s="27"/>
      <c r="C1477" s="26"/>
      <c r="D1477" s="26"/>
      <c r="E1477" s="26"/>
      <c r="F1477" s="30"/>
    </row>
    <row r="1478" spans="1:255" ht="15.75">
      <c r="A1478" s="50"/>
      <c r="B1478" s="72"/>
      <c r="C1478" s="50"/>
      <c r="D1478" s="50"/>
      <c r="E1478" s="35" t="s">
        <v>97</v>
      </c>
      <c r="F1478" s="36">
        <f>SUM(F1476)</f>
        <v>0.89</v>
      </c>
      <c r="G1478" s="74"/>
      <c r="H1478" s="74"/>
      <c r="I1478" s="74"/>
      <c r="J1478" s="74"/>
      <c r="K1478" s="74"/>
      <c r="L1478" s="74"/>
      <c r="M1478" s="74"/>
      <c r="N1478" s="74"/>
      <c r="O1478" s="74"/>
      <c r="P1478" s="74"/>
      <c r="Q1478" s="74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  <c r="AG1478" s="74"/>
      <c r="AH1478" s="74"/>
      <c r="AI1478" s="74"/>
      <c r="AJ1478" s="74"/>
      <c r="AK1478" s="74"/>
      <c r="AL1478" s="74"/>
      <c r="AM1478" s="74"/>
      <c r="AN1478" s="74"/>
      <c r="AO1478" s="74"/>
      <c r="AP1478" s="74"/>
      <c r="AQ1478" s="74"/>
      <c r="AR1478" s="74"/>
      <c r="AS1478" s="74"/>
      <c r="AT1478" s="74"/>
      <c r="AU1478" s="74"/>
      <c r="AV1478" s="74"/>
      <c r="AW1478" s="74"/>
      <c r="AX1478" s="74"/>
      <c r="AY1478" s="74"/>
      <c r="AZ1478" s="74"/>
      <c r="BA1478" s="74"/>
      <c r="BB1478" s="74"/>
      <c r="BC1478" s="74"/>
      <c r="BD1478" s="74"/>
      <c r="BE1478" s="74"/>
      <c r="BF1478" s="74"/>
      <c r="BG1478" s="74"/>
      <c r="BH1478" s="74"/>
      <c r="BI1478" s="74"/>
      <c r="BJ1478" s="74"/>
      <c r="BK1478" s="74"/>
      <c r="BL1478" s="74"/>
      <c r="BM1478" s="74"/>
      <c r="BN1478" s="74"/>
      <c r="BO1478" s="74"/>
      <c r="BP1478" s="74"/>
      <c r="BQ1478" s="74"/>
      <c r="BR1478" s="74"/>
      <c r="BS1478" s="74"/>
      <c r="BT1478" s="74"/>
      <c r="BU1478" s="74"/>
      <c r="BV1478" s="74"/>
      <c r="BW1478" s="74"/>
      <c r="BX1478" s="74"/>
      <c r="BY1478" s="74"/>
      <c r="BZ1478" s="74"/>
      <c r="CA1478" s="74"/>
      <c r="CB1478" s="74"/>
      <c r="CC1478" s="74"/>
      <c r="CD1478" s="74"/>
      <c r="CE1478" s="74"/>
      <c r="CF1478" s="74"/>
      <c r="CG1478" s="74"/>
      <c r="CH1478" s="74"/>
      <c r="CI1478" s="74"/>
      <c r="CJ1478" s="74"/>
      <c r="CK1478" s="74"/>
      <c r="CL1478" s="74"/>
      <c r="CM1478" s="74"/>
      <c r="CN1478" s="74"/>
      <c r="CO1478" s="74"/>
      <c r="CP1478" s="74"/>
      <c r="CQ1478" s="74"/>
      <c r="CR1478" s="74"/>
      <c r="CS1478" s="74"/>
      <c r="CT1478" s="74"/>
      <c r="CU1478" s="74"/>
      <c r="CV1478" s="74"/>
      <c r="CW1478" s="74"/>
      <c r="CX1478" s="74"/>
      <c r="CY1478" s="74"/>
      <c r="CZ1478" s="74"/>
      <c r="DA1478" s="74"/>
      <c r="DB1478" s="74"/>
      <c r="DC1478" s="74"/>
      <c r="DD1478" s="74"/>
      <c r="DE1478" s="74"/>
      <c r="DF1478" s="74"/>
      <c r="DG1478" s="74"/>
      <c r="DH1478" s="74"/>
      <c r="DI1478" s="74"/>
      <c r="DJ1478" s="74"/>
      <c r="DK1478" s="74"/>
      <c r="DL1478" s="74"/>
      <c r="DM1478" s="74"/>
      <c r="DN1478" s="74"/>
      <c r="DO1478" s="74"/>
      <c r="DP1478" s="74"/>
      <c r="DQ1478" s="74"/>
      <c r="DR1478" s="74"/>
      <c r="DS1478" s="74"/>
      <c r="DT1478" s="74"/>
      <c r="DU1478" s="74"/>
      <c r="DV1478" s="74"/>
      <c r="DW1478" s="74"/>
      <c r="DX1478" s="74"/>
      <c r="DY1478" s="74"/>
      <c r="DZ1478" s="74"/>
      <c r="EA1478" s="74"/>
      <c r="EB1478" s="74"/>
      <c r="EC1478" s="74"/>
      <c r="ED1478" s="74"/>
      <c r="EE1478" s="74"/>
      <c r="EF1478" s="74"/>
      <c r="EG1478" s="74"/>
      <c r="EH1478" s="74"/>
      <c r="EI1478" s="74"/>
      <c r="EJ1478" s="74"/>
      <c r="EK1478" s="74"/>
      <c r="EL1478" s="74"/>
      <c r="EM1478" s="74"/>
      <c r="EN1478" s="74"/>
      <c r="EO1478" s="74"/>
      <c r="EP1478" s="74"/>
      <c r="EQ1478" s="74"/>
      <c r="ER1478" s="74"/>
      <c r="ES1478" s="74"/>
      <c r="ET1478" s="74"/>
      <c r="EU1478" s="74"/>
      <c r="EV1478" s="74"/>
      <c r="EW1478" s="74"/>
      <c r="EX1478" s="74"/>
      <c r="EY1478" s="74"/>
      <c r="EZ1478" s="74"/>
      <c r="FA1478" s="74"/>
      <c r="FB1478" s="74"/>
      <c r="FC1478" s="74"/>
      <c r="FD1478" s="74"/>
      <c r="FE1478" s="74"/>
      <c r="FF1478" s="74"/>
      <c r="FG1478" s="74"/>
      <c r="FH1478" s="74"/>
      <c r="FI1478" s="74"/>
      <c r="FJ1478" s="74"/>
      <c r="FK1478" s="74"/>
      <c r="FL1478" s="74"/>
      <c r="FM1478" s="74"/>
      <c r="FN1478" s="74"/>
      <c r="FO1478" s="74"/>
      <c r="FP1478" s="74"/>
      <c r="FQ1478" s="74"/>
      <c r="FR1478" s="74"/>
      <c r="FS1478" s="74"/>
      <c r="FT1478" s="74"/>
      <c r="FU1478" s="74"/>
      <c r="FV1478" s="74"/>
      <c r="FW1478" s="74"/>
      <c r="FX1478" s="74"/>
      <c r="FY1478" s="74"/>
      <c r="FZ1478" s="74"/>
      <c r="GA1478" s="74"/>
      <c r="GB1478" s="74"/>
      <c r="GC1478" s="74"/>
      <c r="GD1478" s="74"/>
      <c r="GE1478" s="74"/>
      <c r="GF1478" s="74"/>
      <c r="GG1478" s="74"/>
      <c r="GH1478" s="74"/>
      <c r="GI1478" s="74"/>
      <c r="GJ1478" s="74"/>
      <c r="GK1478" s="74"/>
      <c r="GL1478" s="74"/>
      <c r="GM1478" s="74"/>
      <c r="GN1478" s="74"/>
      <c r="GO1478" s="74"/>
      <c r="GP1478" s="74"/>
      <c r="GQ1478" s="74"/>
      <c r="GR1478" s="74"/>
      <c r="GS1478" s="74"/>
      <c r="GT1478" s="74"/>
      <c r="GU1478" s="74"/>
      <c r="GV1478" s="74"/>
      <c r="GW1478" s="74"/>
      <c r="GX1478" s="74"/>
      <c r="GY1478" s="74"/>
      <c r="GZ1478" s="74"/>
      <c r="HA1478" s="74"/>
      <c r="HB1478" s="74"/>
      <c r="HC1478" s="74"/>
      <c r="HD1478" s="74"/>
      <c r="HE1478" s="74"/>
      <c r="HF1478" s="74"/>
      <c r="HG1478" s="74"/>
      <c r="HH1478" s="74"/>
      <c r="HI1478" s="74"/>
      <c r="HJ1478" s="74"/>
      <c r="HK1478" s="74"/>
      <c r="HL1478" s="74"/>
      <c r="HM1478" s="74"/>
      <c r="HN1478" s="74"/>
      <c r="HO1478" s="74"/>
      <c r="HP1478" s="74"/>
      <c r="HQ1478" s="74"/>
      <c r="HR1478" s="74"/>
      <c r="HS1478" s="74"/>
      <c r="HT1478" s="74"/>
      <c r="HU1478" s="74"/>
      <c r="HV1478" s="74"/>
      <c r="HW1478" s="74"/>
      <c r="HX1478" s="74"/>
      <c r="HY1478" s="74"/>
      <c r="HZ1478" s="74"/>
      <c r="IA1478" s="74"/>
      <c r="IB1478" s="74"/>
      <c r="IC1478" s="74"/>
      <c r="ID1478" s="74"/>
      <c r="IE1478" s="74"/>
      <c r="IF1478" s="74"/>
      <c r="IG1478" s="74"/>
      <c r="IH1478" s="74"/>
      <c r="II1478" s="74"/>
      <c r="IJ1478" s="74"/>
      <c r="IK1478" s="74"/>
      <c r="IL1478" s="74"/>
      <c r="IM1478" s="74"/>
      <c r="IN1478" s="74"/>
      <c r="IO1478" s="74"/>
      <c r="IP1478" s="74"/>
      <c r="IQ1478" s="74"/>
      <c r="IR1478" s="74"/>
      <c r="IS1478" s="74"/>
      <c r="IT1478" s="74"/>
      <c r="IU1478" s="74"/>
    </row>
    <row r="1479" spans="1:6" ht="15.75">
      <c r="A1479" s="26"/>
      <c r="B1479" s="27"/>
      <c r="C1479" s="26"/>
      <c r="D1479" s="26"/>
      <c r="E1479" s="26"/>
      <c r="F1479" s="30"/>
    </row>
    <row r="1480" spans="1:6" ht="15.75">
      <c r="A1480" s="33" t="s">
        <v>358</v>
      </c>
      <c r="B1480" s="27"/>
      <c r="C1480" s="33" t="s">
        <v>792</v>
      </c>
      <c r="D1480" s="26" t="s">
        <v>793</v>
      </c>
      <c r="E1480" s="26" t="s">
        <v>771</v>
      </c>
      <c r="F1480" s="30">
        <v>2.643</v>
      </c>
    </row>
    <row r="1481" spans="1:6" ht="15.75">
      <c r="A1481" s="26"/>
      <c r="B1481" s="27"/>
      <c r="C1481" s="33" t="s">
        <v>794</v>
      </c>
      <c r="D1481" s="26"/>
      <c r="E1481" s="26"/>
      <c r="F1481" s="30"/>
    </row>
    <row r="1482" spans="1:6" ht="15.75">
      <c r="A1482" s="26"/>
      <c r="B1482" s="27"/>
      <c r="C1482" s="33" t="s">
        <v>795</v>
      </c>
      <c r="D1482" s="26"/>
      <c r="E1482" s="26"/>
      <c r="F1482" s="30"/>
    </row>
    <row r="1483" spans="1:6" ht="15.75">
      <c r="A1483" s="26"/>
      <c r="B1483" s="27"/>
      <c r="C1483" s="33" t="s">
        <v>796</v>
      </c>
      <c r="D1483" s="26"/>
      <c r="E1483" s="26"/>
      <c r="F1483" s="30"/>
    </row>
    <row r="1484" spans="1:6" ht="15.75">
      <c r="A1484" s="26"/>
      <c r="B1484" s="27"/>
      <c r="C1484" s="26"/>
      <c r="D1484" s="26"/>
      <c r="E1484" s="26"/>
      <c r="F1484" s="30"/>
    </row>
    <row r="1485" spans="1:6" ht="15.75">
      <c r="A1485" s="26"/>
      <c r="B1485" s="27"/>
      <c r="C1485" s="33" t="s">
        <v>797</v>
      </c>
      <c r="D1485" s="26" t="s">
        <v>376</v>
      </c>
      <c r="E1485" s="26" t="s">
        <v>771</v>
      </c>
      <c r="F1485" s="30">
        <v>0.877</v>
      </c>
    </row>
    <row r="1486" spans="1:6" ht="15.75">
      <c r="A1486" s="26"/>
      <c r="B1486" s="27"/>
      <c r="C1486" s="26"/>
      <c r="D1486" s="26"/>
      <c r="E1486" s="26"/>
      <c r="F1486" s="30"/>
    </row>
    <row r="1487" spans="1:255" ht="15.75">
      <c r="A1487" s="50"/>
      <c r="B1487" s="72"/>
      <c r="C1487" s="50"/>
      <c r="D1487" s="50"/>
      <c r="E1487" s="35" t="s">
        <v>106</v>
      </c>
      <c r="F1487" s="36">
        <f>SUM(F1480:F1485)</f>
        <v>3.5199999999999996</v>
      </c>
      <c r="G1487" s="74"/>
      <c r="H1487" s="74"/>
      <c r="I1487" s="74"/>
      <c r="J1487" s="74"/>
      <c r="K1487" s="74"/>
      <c r="L1487" s="74"/>
      <c r="M1487" s="74"/>
      <c r="N1487" s="74"/>
      <c r="O1487" s="74"/>
      <c r="P1487" s="74"/>
      <c r="Q1487" s="74"/>
      <c r="R1487" s="74"/>
      <c r="S1487" s="74"/>
      <c r="T1487" s="74"/>
      <c r="U1487" s="74"/>
      <c r="V1487" s="74"/>
      <c r="W1487" s="74"/>
      <c r="X1487" s="74"/>
      <c r="Y1487" s="74"/>
      <c r="Z1487" s="74"/>
      <c r="AA1487" s="74"/>
      <c r="AB1487" s="74"/>
      <c r="AC1487" s="74"/>
      <c r="AD1487" s="74"/>
      <c r="AE1487" s="74"/>
      <c r="AF1487" s="74"/>
      <c r="AG1487" s="74"/>
      <c r="AH1487" s="74"/>
      <c r="AI1487" s="74"/>
      <c r="AJ1487" s="74"/>
      <c r="AK1487" s="74"/>
      <c r="AL1487" s="74"/>
      <c r="AM1487" s="74"/>
      <c r="AN1487" s="74"/>
      <c r="AO1487" s="74"/>
      <c r="AP1487" s="74"/>
      <c r="AQ1487" s="74"/>
      <c r="AR1487" s="74"/>
      <c r="AS1487" s="74"/>
      <c r="AT1487" s="74"/>
      <c r="AU1487" s="74"/>
      <c r="AV1487" s="74"/>
      <c r="AW1487" s="74"/>
      <c r="AX1487" s="74"/>
      <c r="AY1487" s="74"/>
      <c r="AZ1487" s="74"/>
      <c r="BA1487" s="74"/>
      <c r="BB1487" s="74"/>
      <c r="BC1487" s="74"/>
      <c r="BD1487" s="74"/>
      <c r="BE1487" s="74"/>
      <c r="BF1487" s="74"/>
      <c r="BG1487" s="74"/>
      <c r="BH1487" s="74"/>
      <c r="BI1487" s="74"/>
      <c r="BJ1487" s="74"/>
      <c r="BK1487" s="74"/>
      <c r="BL1487" s="74"/>
      <c r="BM1487" s="74"/>
      <c r="BN1487" s="74"/>
      <c r="BO1487" s="74"/>
      <c r="BP1487" s="74"/>
      <c r="BQ1487" s="74"/>
      <c r="BR1487" s="74"/>
      <c r="BS1487" s="74"/>
      <c r="BT1487" s="74"/>
      <c r="BU1487" s="74"/>
      <c r="BV1487" s="74"/>
      <c r="BW1487" s="74"/>
      <c r="BX1487" s="74"/>
      <c r="BY1487" s="74"/>
      <c r="BZ1487" s="74"/>
      <c r="CA1487" s="74"/>
      <c r="CB1487" s="74"/>
      <c r="CC1487" s="74"/>
      <c r="CD1487" s="74"/>
      <c r="CE1487" s="74"/>
      <c r="CF1487" s="74"/>
      <c r="CG1487" s="74"/>
      <c r="CH1487" s="74"/>
      <c r="CI1487" s="74"/>
      <c r="CJ1487" s="74"/>
      <c r="CK1487" s="74"/>
      <c r="CL1487" s="74"/>
      <c r="CM1487" s="74"/>
      <c r="CN1487" s="74"/>
      <c r="CO1487" s="74"/>
      <c r="CP1487" s="74"/>
      <c r="CQ1487" s="74"/>
      <c r="CR1487" s="74"/>
      <c r="CS1487" s="74"/>
      <c r="CT1487" s="74"/>
      <c r="CU1487" s="74"/>
      <c r="CV1487" s="74"/>
      <c r="CW1487" s="74"/>
      <c r="CX1487" s="74"/>
      <c r="CY1487" s="74"/>
      <c r="CZ1487" s="74"/>
      <c r="DA1487" s="74"/>
      <c r="DB1487" s="74"/>
      <c r="DC1487" s="74"/>
      <c r="DD1487" s="74"/>
      <c r="DE1487" s="74"/>
      <c r="DF1487" s="74"/>
      <c r="DG1487" s="74"/>
      <c r="DH1487" s="74"/>
      <c r="DI1487" s="74"/>
      <c r="DJ1487" s="74"/>
      <c r="DK1487" s="74"/>
      <c r="DL1487" s="74"/>
      <c r="DM1487" s="74"/>
      <c r="DN1487" s="74"/>
      <c r="DO1487" s="74"/>
      <c r="DP1487" s="74"/>
      <c r="DQ1487" s="74"/>
      <c r="DR1487" s="74"/>
      <c r="DS1487" s="74"/>
      <c r="DT1487" s="74"/>
      <c r="DU1487" s="74"/>
      <c r="DV1487" s="74"/>
      <c r="DW1487" s="74"/>
      <c r="DX1487" s="74"/>
      <c r="DY1487" s="74"/>
      <c r="DZ1487" s="74"/>
      <c r="EA1487" s="74"/>
      <c r="EB1487" s="74"/>
      <c r="EC1487" s="74"/>
      <c r="ED1487" s="74"/>
      <c r="EE1487" s="74"/>
      <c r="EF1487" s="74"/>
      <c r="EG1487" s="74"/>
      <c r="EH1487" s="74"/>
      <c r="EI1487" s="74"/>
      <c r="EJ1487" s="74"/>
      <c r="EK1487" s="74"/>
      <c r="EL1487" s="74"/>
      <c r="EM1487" s="74"/>
      <c r="EN1487" s="74"/>
      <c r="EO1487" s="74"/>
      <c r="EP1487" s="74"/>
      <c r="EQ1487" s="74"/>
      <c r="ER1487" s="74"/>
      <c r="ES1487" s="74"/>
      <c r="ET1487" s="74"/>
      <c r="EU1487" s="74"/>
      <c r="EV1487" s="74"/>
      <c r="EW1487" s="74"/>
      <c r="EX1487" s="74"/>
      <c r="EY1487" s="74"/>
      <c r="EZ1487" s="74"/>
      <c r="FA1487" s="74"/>
      <c r="FB1487" s="74"/>
      <c r="FC1487" s="74"/>
      <c r="FD1487" s="74"/>
      <c r="FE1487" s="74"/>
      <c r="FF1487" s="74"/>
      <c r="FG1487" s="74"/>
      <c r="FH1487" s="74"/>
      <c r="FI1487" s="74"/>
      <c r="FJ1487" s="74"/>
      <c r="FK1487" s="74"/>
      <c r="FL1487" s="74"/>
      <c r="FM1487" s="74"/>
      <c r="FN1487" s="74"/>
      <c r="FO1487" s="74"/>
      <c r="FP1487" s="74"/>
      <c r="FQ1487" s="74"/>
      <c r="FR1487" s="74"/>
      <c r="FS1487" s="74"/>
      <c r="FT1487" s="74"/>
      <c r="FU1487" s="74"/>
      <c r="FV1487" s="74"/>
      <c r="FW1487" s="74"/>
      <c r="FX1487" s="74"/>
      <c r="FY1487" s="74"/>
      <c r="FZ1487" s="74"/>
      <c r="GA1487" s="74"/>
      <c r="GB1487" s="74"/>
      <c r="GC1487" s="74"/>
      <c r="GD1487" s="74"/>
      <c r="GE1487" s="74"/>
      <c r="GF1487" s="74"/>
      <c r="GG1487" s="74"/>
      <c r="GH1487" s="74"/>
      <c r="GI1487" s="74"/>
      <c r="GJ1487" s="74"/>
      <c r="GK1487" s="74"/>
      <c r="GL1487" s="74"/>
      <c r="GM1487" s="74"/>
      <c r="GN1487" s="74"/>
      <c r="GO1487" s="74"/>
      <c r="GP1487" s="74"/>
      <c r="GQ1487" s="74"/>
      <c r="GR1487" s="74"/>
      <c r="GS1487" s="74"/>
      <c r="GT1487" s="74"/>
      <c r="GU1487" s="74"/>
      <c r="GV1487" s="74"/>
      <c r="GW1487" s="74"/>
      <c r="GX1487" s="74"/>
      <c r="GY1487" s="74"/>
      <c r="GZ1487" s="74"/>
      <c r="HA1487" s="74"/>
      <c r="HB1487" s="74"/>
      <c r="HC1487" s="74"/>
      <c r="HD1487" s="74"/>
      <c r="HE1487" s="74"/>
      <c r="HF1487" s="74"/>
      <c r="HG1487" s="74"/>
      <c r="HH1487" s="74"/>
      <c r="HI1487" s="74"/>
      <c r="HJ1487" s="74"/>
      <c r="HK1487" s="74"/>
      <c r="HL1487" s="74"/>
      <c r="HM1487" s="74"/>
      <c r="HN1487" s="74"/>
      <c r="HO1487" s="74"/>
      <c r="HP1487" s="74"/>
      <c r="HQ1487" s="74"/>
      <c r="HR1487" s="74"/>
      <c r="HS1487" s="74"/>
      <c r="HT1487" s="74"/>
      <c r="HU1487" s="74"/>
      <c r="HV1487" s="74"/>
      <c r="HW1487" s="74"/>
      <c r="HX1487" s="74"/>
      <c r="HY1487" s="74"/>
      <c r="HZ1487" s="74"/>
      <c r="IA1487" s="74"/>
      <c r="IB1487" s="74"/>
      <c r="IC1487" s="74"/>
      <c r="ID1487" s="74"/>
      <c r="IE1487" s="74"/>
      <c r="IF1487" s="74"/>
      <c r="IG1487" s="74"/>
      <c r="IH1487" s="74"/>
      <c r="II1487" s="74"/>
      <c r="IJ1487" s="74"/>
      <c r="IK1487" s="74"/>
      <c r="IL1487" s="74"/>
      <c r="IM1487" s="74"/>
      <c r="IN1487" s="74"/>
      <c r="IO1487" s="74"/>
      <c r="IP1487" s="74"/>
      <c r="IQ1487" s="74"/>
      <c r="IR1487" s="74"/>
      <c r="IS1487" s="74"/>
      <c r="IT1487" s="74"/>
      <c r="IU1487" s="74"/>
    </row>
    <row r="1488" spans="1:6" ht="15.75">
      <c r="A1488" s="26"/>
      <c r="B1488" s="27"/>
      <c r="C1488" s="26"/>
      <c r="D1488" s="26"/>
      <c r="E1488" s="26"/>
      <c r="F1488" s="30"/>
    </row>
    <row r="1489" spans="1:6" ht="15.75">
      <c r="A1489" s="33" t="s">
        <v>330</v>
      </c>
      <c r="B1489" s="27"/>
      <c r="C1489" s="33" t="s">
        <v>510</v>
      </c>
      <c r="D1489" s="26" t="s">
        <v>798</v>
      </c>
      <c r="E1489" s="26" t="s">
        <v>799</v>
      </c>
      <c r="F1489" s="30">
        <v>1.775</v>
      </c>
    </row>
    <row r="1490" spans="1:6" ht="15.75">
      <c r="A1490" s="26"/>
      <c r="B1490" s="27"/>
      <c r="C1490" s="33" t="s">
        <v>591</v>
      </c>
      <c r="D1490" s="26"/>
      <c r="E1490" s="26"/>
      <c r="F1490" s="30"/>
    </row>
    <row r="1491" spans="1:6" ht="15.75">
      <c r="A1491" s="26"/>
      <c r="B1491" s="27"/>
      <c r="C1491" s="33" t="s">
        <v>800</v>
      </c>
      <c r="D1491" s="26"/>
      <c r="E1491" s="26"/>
      <c r="F1491" s="30"/>
    </row>
    <row r="1492" spans="1:6" ht="15.75">
      <c r="A1492" s="26"/>
      <c r="B1492" s="27"/>
      <c r="C1492" s="33" t="s">
        <v>801</v>
      </c>
      <c r="D1492" s="26"/>
      <c r="E1492" s="26"/>
      <c r="F1492" s="30"/>
    </row>
    <row r="1493" spans="1:6" ht="15.75">
      <c r="A1493" s="26"/>
      <c r="B1493" s="27"/>
      <c r="C1493" s="26"/>
      <c r="D1493" s="26"/>
      <c r="E1493" s="26"/>
      <c r="F1493" s="30"/>
    </row>
    <row r="1494" spans="1:6" ht="15.75">
      <c r="A1494" s="26"/>
      <c r="B1494" s="27"/>
      <c r="C1494" s="33" t="s">
        <v>802</v>
      </c>
      <c r="D1494" s="26" t="s">
        <v>803</v>
      </c>
      <c r="E1494" s="26" t="s">
        <v>804</v>
      </c>
      <c r="F1494" s="30">
        <v>0.687</v>
      </c>
    </row>
    <row r="1495" spans="1:6" ht="15.75">
      <c r="A1495" s="26"/>
      <c r="B1495" s="27"/>
      <c r="C1495" s="33" t="s">
        <v>805</v>
      </c>
      <c r="D1495" s="26"/>
      <c r="E1495" s="26"/>
      <c r="F1495" s="30"/>
    </row>
    <row r="1496" spans="1:6" ht="15.75">
      <c r="A1496" s="26"/>
      <c r="B1496" s="27"/>
      <c r="C1496" s="26"/>
      <c r="D1496" s="26"/>
      <c r="E1496" s="26"/>
      <c r="F1496" s="30"/>
    </row>
    <row r="1497" spans="1:6" ht="15.75">
      <c r="A1497" s="26"/>
      <c r="B1497" s="27"/>
      <c r="C1497" s="26"/>
      <c r="D1497" s="26"/>
      <c r="E1497" s="26"/>
      <c r="F1497" s="30"/>
    </row>
    <row r="1498" spans="1:6" ht="15.75">
      <c r="A1498" s="26"/>
      <c r="B1498" s="27"/>
      <c r="C1498" s="26"/>
      <c r="D1498" s="26"/>
      <c r="E1498" s="26"/>
      <c r="F1498" s="30"/>
    </row>
    <row r="1499" spans="1:6" ht="15.75">
      <c r="A1499" s="26"/>
      <c r="B1499" s="27"/>
      <c r="C1499" s="33" t="s">
        <v>806</v>
      </c>
      <c r="D1499" s="26" t="s">
        <v>787</v>
      </c>
      <c r="E1499" s="26" t="s">
        <v>807</v>
      </c>
      <c r="F1499" s="30">
        <v>0.975</v>
      </c>
    </row>
    <row r="1500" spans="1:6" ht="15.75">
      <c r="A1500" s="26"/>
      <c r="B1500" s="27"/>
      <c r="C1500" s="33" t="s">
        <v>808</v>
      </c>
      <c r="D1500" s="26"/>
      <c r="E1500" s="26"/>
      <c r="F1500" s="30"/>
    </row>
    <row r="1501" spans="1:6" ht="15.75">
      <c r="A1501" s="26"/>
      <c r="B1501" s="27"/>
      <c r="C1501" s="26"/>
      <c r="D1501" s="26"/>
      <c r="E1501" s="26"/>
      <c r="F1501" s="30"/>
    </row>
    <row r="1502" spans="1:6" ht="15.75">
      <c r="A1502" s="26"/>
      <c r="B1502" s="27"/>
      <c r="C1502" s="33" t="s">
        <v>741</v>
      </c>
      <c r="D1502" s="26" t="s">
        <v>809</v>
      </c>
      <c r="E1502" s="26" t="s">
        <v>810</v>
      </c>
      <c r="F1502" s="30">
        <v>3.455</v>
      </c>
    </row>
    <row r="1503" spans="1:6" ht="15.75">
      <c r="A1503" s="26"/>
      <c r="B1503" s="27"/>
      <c r="C1503" s="33" t="s">
        <v>811</v>
      </c>
      <c r="D1503" s="26"/>
      <c r="E1503" s="26"/>
      <c r="F1503" s="30"/>
    </row>
    <row r="1504" spans="1:6" ht="15.75">
      <c r="A1504" s="26"/>
      <c r="B1504" s="27"/>
      <c r="C1504" s="33" t="s">
        <v>812</v>
      </c>
      <c r="D1504" s="26"/>
      <c r="E1504" s="26"/>
      <c r="F1504" s="30"/>
    </row>
    <row r="1505" spans="1:6" ht="15.75">
      <c r="A1505" s="26"/>
      <c r="B1505" s="27"/>
      <c r="C1505" s="33" t="s">
        <v>813</v>
      </c>
      <c r="D1505" s="26"/>
      <c r="E1505" s="26"/>
      <c r="F1505" s="30"/>
    </row>
    <row r="1506" spans="1:6" ht="15.75">
      <c r="A1506" s="26"/>
      <c r="B1506" s="27"/>
      <c r="C1506" s="26"/>
      <c r="D1506" s="26"/>
      <c r="E1506" s="35" t="s">
        <v>814</v>
      </c>
      <c r="F1506" s="36">
        <f>F1499+F1502</f>
        <v>4.43</v>
      </c>
    </row>
    <row r="1507" spans="1:6" ht="15.75">
      <c r="A1507" s="26"/>
      <c r="B1507" s="27"/>
      <c r="C1507" s="26"/>
      <c r="D1507" s="26"/>
      <c r="E1507" s="26"/>
      <c r="F1507" s="30"/>
    </row>
    <row r="1508" spans="1:6" ht="15.75">
      <c r="A1508" s="26"/>
      <c r="B1508" s="27">
        <v>6408</v>
      </c>
      <c r="C1508" s="33" t="s">
        <v>698</v>
      </c>
      <c r="D1508" s="26" t="s">
        <v>815</v>
      </c>
      <c r="E1508" s="26" t="s">
        <v>771</v>
      </c>
      <c r="F1508" s="30">
        <v>1.1</v>
      </c>
    </row>
    <row r="1509" spans="1:6" ht="15.75">
      <c r="A1509" s="26"/>
      <c r="B1509" s="27"/>
      <c r="C1509" s="38" t="s">
        <v>117</v>
      </c>
      <c r="D1509" s="26"/>
      <c r="E1509" s="26"/>
      <c r="F1509" s="30"/>
    </row>
    <row r="1510" spans="1:6" ht="15.75">
      <c r="A1510" s="26"/>
      <c r="B1510" s="27"/>
      <c r="C1510" s="26"/>
      <c r="D1510" s="26"/>
      <c r="E1510" s="26"/>
      <c r="F1510" s="30"/>
    </row>
    <row r="1511" spans="1:6" ht="15.75">
      <c r="A1511" s="26"/>
      <c r="B1511" s="27">
        <v>6412</v>
      </c>
      <c r="C1511" s="33" t="s">
        <v>145</v>
      </c>
      <c r="D1511" s="26" t="s">
        <v>816</v>
      </c>
      <c r="E1511" s="26" t="s">
        <v>817</v>
      </c>
      <c r="F1511" s="30">
        <v>0.33</v>
      </c>
    </row>
    <row r="1512" spans="1:6" ht="15.75">
      <c r="A1512" s="26"/>
      <c r="B1512" s="27"/>
      <c r="C1512" s="38" t="s">
        <v>117</v>
      </c>
      <c r="D1512" s="26"/>
      <c r="E1512" s="26"/>
      <c r="F1512" s="30"/>
    </row>
    <row r="1513" spans="1:6" ht="15.75">
      <c r="A1513" s="26"/>
      <c r="B1513" s="27"/>
      <c r="C1513" s="26"/>
      <c r="D1513" s="26"/>
      <c r="E1513" s="26"/>
      <c r="F1513" s="30"/>
    </row>
    <row r="1514" spans="1:6" ht="15.75">
      <c r="A1514" s="26"/>
      <c r="B1514" s="27">
        <v>6420</v>
      </c>
      <c r="C1514" s="33" t="s">
        <v>364</v>
      </c>
      <c r="D1514" s="26" t="s">
        <v>818</v>
      </c>
      <c r="E1514" s="26" t="s">
        <v>819</v>
      </c>
      <c r="F1514" s="30">
        <v>1.641</v>
      </c>
    </row>
    <row r="1515" spans="1:6" ht="15.75">
      <c r="A1515" s="26"/>
      <c r="B1515" s="27"/>
      <c r="C1515" s="38" t="s">
        <v>117</v>
      </c>
      <c r="D1515" s="26"/>
      <c r="E1515" s="26"/>
      <c r="F1515" s="30"/>
    </row>
    <row r="1516" spans="1:6" ht="15.75">
      <c r="A1516" s="26"/>
      <c r="B1516" s="27"/>
      <c r="C1516" s="26"/>
      <c r="D1516" s="26"/>
      <c r="E1516" s="26"/>
      <c r="F1516" s="30"/>
    </row>
    <row r="1517" spans="1:6" ht="15.75">
      <c r="A1517" s="26"/>
      <c r="B1517" s="27">
        <v>6426</v>
      </c>
      <c r="C1517" s="33" t="s">
        <v>820</v>
      </c>
      <c r="D1517" s="26" t="s">
        <v>821</v>
      </c>
      <c r="E1517" s="26" t="s">
        <v>822</v>
      </c>
      <c r="F1517" s="30">
        <v>0.12</v>
      </c>
    </row>
    <row r="1518" spans="1:6" ht="15.75">
      <c r="A1518" s="26"/>
      <c r="B1518" s="27"/>
      <c r="C1518" s="38" t="s">
        <v>117</v>
      </c>
      <c r="D1518" s="26"/>
      <c r="E1518" s="26"/>
      <c r="F1518" s="30"/>
    </row>
    <row r="1519" spans="1:6" ht="15.75">
      <c r="A1519" s="26"/>
      <c r="B1519" s="27"/>
      <c r="C1519" s="26"/>
      <c r="D1519" s="26"/>
      <c r="E1519" s="26"/>
      <c r="F1519" s="30"/>
    </row>
    <row r="1520" spans="1:6" ht="15.75">
      <c r="A1520" s="26"/>
      <c r="B1520" s="27">
        <v>6430</v>
      </c>
      <c r="C1520" s="33" t="s">
        <v>783</v>
      </c>
      <c r="D1520" s="26" t="s">
        <v>823</v>
      </c>
      <c r="E1520" s="26" t="s">
        <v>819</v>
      </c>
      <c r="F1520" s="30">
        <v>1.06</v>
      </c>
    </row>
    <row r="1521" spans="1:6" ht="15.75">
      <c r="A1521" s="26"/>
      <c r="B1521" s="27"/>
      <c r="C1521" s="38" t="s">
        <v>117</v>
      </c>
      <c r="D1521" s="26"/>
      <c r="E1521" s="26"/>
      <c r="F1521" s="30"/>
    </row>
    <row r="1522" spans="1:255" ht="15.75">
      <c r="A1522" s="50"/>
      <c r="B1522" s="72"/>
      <c r="C1522" s="50"/>
      <c r="D1522" s="50"/>
      <c r="E1522" s="35" t="s">
        <v>124</v>
      </c>
      <c r="F1522" s="36">
        <f>SUM(F1489:F1520)-F1506</f>
        <v>11.142999999999999</v>
      </c>
      <c r="H1522" s="74"/>
      <c r="I1522" s="74"/>
      <c r="J1522" s="74"/>
      <c r="K1522" s="74"/>
      <c r="L1522" s="74"/>
      <c r="M1522" s="74"/>
      <c r="N1522" s="74"/>
      <c r="O1522" s="74"/>
      <c r="P1522" s="74"/>
      <c r="Q1522" s="74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  <c r="AG1522" s="74"/>
      <c r="AH1522" s="74"/>
      <c r="AI1522" s="74"/>
      <c r="AJ1522" s="74"/>
      <c r="AK1522" s="74"/>
      <c r="AL1522" s="74"/>
      <c r="AM1522" s="74"/>
      <c r="AN1522" s="74"/>
      <c r="AO1522" s="74"/>
      <c r="AP1522" s="74"/>
      <c r="AQ1522" s="74"/>
      <c r="AR1522" s="74"/>
      <c r="AS1522" s="74"/>
      <c r="AT1522" s="74"/>
      <c r="AU1522" s="74"/>
      <c r="AV1522" s="74"/>
      <c r="AW1522" s="74"/>
      <c r="AX1522" s="74"/>
      <c r="AY1522" s="74"/>
      <c r="AZ1522" s="74"/>
      <c r="BA1522" s="74"/>
      <c r="BB1522" s="74"/>
      <c r="BC1522" s="74"/>
      <c r="BD1522" s="74"/>
      <c r="BE1522" s="74"/>
      <c r="BF1522" s="74"/>
      <c r="BG1522" s="74"/>
      <c r="BH1522" s="74"/>
      <c r="BI1522" s="74"/>
      <c r="BJ1522" s="74"/>
      <c r="BK1522" s="74"/>
      <c r="BL1522" s="74"/>
      <c r="BM1522" s="74"/>
      <c r="BN1522" s="74"/>
      <c r="BO1522" s="74"/>
      <c r="BP1522" s="74"/>
      <c r="BQ1522" s="74"/>
      <c r="BR1522" s="74"/>
      <c r="BS1522" s="74"/>
      <c r="BT1522" s="74"/>
      <c r="BU1522" s="74"/>
      <c r="BV1522" s="74"/>
      <c r="BW1522" s="74"/>
      <c r="BX1522" s="74"/>
      <c r="BY1522" s="74"/>
      <c r="BZ1522" s="74"/>
      <c r="CA1522" s="74"/>
      <c r="CB1522" s="74"/>
      <c r="CC1522" s="74"/>
      <c r="CD1522" s="74"/>
      <c r="CE1522" s="74"/>
      <c r="CF1522" s="74"/>
      <c r="CG1522" s="74"/>
      <c r="CH1522" s="74"/>
      <c r="CI1522" s="74"/>
      <c r="CJ1522" s="74"/>
      <c r="CK1522" s="74"/>
      <c r="CL1522" s="74"/>
      <c r="CM1522" s="74"/>
      <c r="CN1522" s="74"/>
      <c r="CO1522" s="74"/>
      <c r="CP1522" s="74"/>
      <c r="CQ1522" s="74"/>
      <c r="CR1522" s="74"/>
      <c r="CS1522" s="74"/>
      <c r="CT1522" s="74"/>
      <c r="CU1522" s="74"/>
      <c r="CV1522" s="74"/>
      <c r="CW1522" s="74"/>
      <c r="CX1522" s="74"/>
      <c r="CY1522" s="74"/>
      <c r="CZ1522" s="74"/>
      <c r="DA1522" s="74"/>
      <c r="DB1522" s="74"/>
      <c r="DC1522" s="74"/>
      <c r="DD1522" s="74"/>
      <c r="DE1522" s="74"/>
      <c r="DF1522" s="74"/>
      <c r="DG1522" s="74"/>
      <c r="DH1522" s="74"/>
      <c r="DI1522" s="74"/>
      <c r="DJ1522" s="74"/>
      <c r="DK1522" s="74"/>
      <c r="DL1522" s="74"/>
      <c r="DM1522" s="74"/>
      <c r="DN1522" s="74"/>
      <c r="DO1522" s="74"/>
      <c r="DP1522" s="74"/>
      <c r="DQ1522" s="74"/>
      <c r="DR1522" s="74"/>
      <c r="DS1522" s="74"/>
      <c r="DT1522" s="74"/>
      <c r="DU1522" s="74"/>
      <c r="DV1522" s="74"/>
      <c r="DW1522" s="74"/>
      <c r="DX1522" s="74"/>
      <c r="DY1522" s="74"/>
      <c r="DZ1522" s="74"/>
      <c r="EA1522" s="74"/>
      <c r="EB1522" s="74"/>
      <c r="EC1522" s="74"/>
      <c r="ED1522" s="74"/>
      <c r="EE1522" s="74"/>
      <c r="EF1522" s="74"/>
      <c r="EG1522" s="74"/>
      <c r="EH1522" s="74"/>
      <c r="EI1522" s="74"/>
      <c r="EJ1522" s="74"/>
      <c r="EK1522" s="74"/>
      <c r="EL1522" s="74"/>
      <c r="EM1522" s="74"/>
      <c r="EN1522" s="74"/>
      <c r="EO1522" s="74"/>
      <c r="EP1522" s="74"/>
      <c r="EQ1522" s="74"/>
      <c r="ER1522" s="74"/>
      <c r="ES1522" s="74"/>
      <c r="ET1522" s="74"/>
      <c r="EU1522" s="74"/>
      <c r="EV1522" s="74"/>
      <c r="EW1522" s="74"/>
      <c r="EX1522" s="74"/>
      <c r="EY1522" s="74"/>
      <c r="EZ1522" s="74"/>
      <c r="FA1522" s="74"/>
      <c r="FB1522" s="74"/>
      <c r="FC1522" s="74"/>
      <c r="FD1522" s="74"/>
      <c r="FE1522" s="74"/>
      <c r="FF1522" s="74"/>
      <c r="FG1522" s="74"/>
      <c r="FH1522" s="74"/>
      <c r="FI1522" s="74"/>
      <c r="FJ1522" s="74"/>
      <c r="FK1522" s="74"/>
      <c r="FL1522" s="74"/>
      <c r="FM1522" s="74"/>
      <c r="FN1522" s="74"/>
      <c r="FO1522" s="74"/>
      <c r="FP1522" s="74"/>
      <c r="FQ1522" s="74"/>
      <c r="FR1522" s="74"/>
      <c r="FS1522" s="74"/>
      <c r="FT1522" s="74"/>
      <c r="FU1522" s="74"/>
      <c r="FV1522" s="74"/>
      <c r="FW1522" s="74"/>
      <c r="FX1522" s="74"/>
      <c r="FY1522" s="74"/>
      <c r="FZ1522" s="74"/>
      <c r="GA1522" s="74"/>
      <c r="GB1522" s="74"/>
      <c r="GC1522" s="74"/>
      <c r="GD1522" s="74"/>
      <c r="GE1522" s="74"/>
      <c r="GF1522" s="74"/>
      <c r="GG1522" s="74"/>
      <c r="GH1522" s="74"/>
      <c r="GI1522" s="74"/>
      <c r="GJ1522" s="74"/>
      <c r="GK1522" s="74"/>
      <c r="GL1522" s="74"/>
      <c r="GM1522" s="74"/>
      <c r="GN1522" s="74"/>
      <c r="GO1522" s="74"/>
      <c r="GP1522" s="74"/>
      <c r="GQ1522" s="74"/>
      <c r="GR1522" s="74"/>
      <c r="GS1522" s="74"/>
      <c r="GT1522" s="74"/>
      <c r="GU1522" s="74"/>
      <c r="GV1522" s="74"/>
      <c r="GW1522" s="74"/>
      <c r="GX1522" s="74"/>
      <c r="GY1522" s="74"/>
      <c r="GZ1522" s="74"/>
      <c r="HA1522" s="74"/>
      <c r="HB1522" s="74"/>
      <c r="HC1522" s="74"/>
      <c r="HD1522" s="74"/>
      <c r="HE1522" s="74"/>
      <c r="HF1522" s="74"/>
      <c r="HG1522" s="74"/>
      <c r="HH1522" s="74"/>
      <c r="HI1522" s="74"/>
      <c r="HJ1522" s="74"/>
      <c r="HK1522" s="74"/>
      <c r="HL1522" s="74"/>
      <c r="HM1522" s="74"/>
      <c r="HN1522" s="74"/>
      <c r="HO1522" s="74"/>
      <c r="HP1522" s="74"/>
      <c r="HQ1522" s="74"/>
      <c r="HR1522" s="74"/>
      <c r="HS1522" s="74"/>
      <c r="HT1522" s="74"/>
      <c r="HU1522" s="74"/>
      <c r="HV1522" s="74"/>
      <c r="HW1522" s="74"/>
      <c r="HX1522" s="74"/>
      <c r="HY1522" s="74"/>
      <c r="HZ1522" s="74"/>
      <c r="IA1522" s="74"/>
      <c r="IB1522" s="74"/>
      <c r="IC1522" s="74"/>
      <c r="ID1522" s="74"/>
      <c r="IE1522" s="74"/>
      <c r="IF1522" s="74"/>
      <c r="IG1522" s="74"/>
      <c r="IH1522" s="74"/>
      <c r="II1522" s="74"/>
      <c r="IJ1522" s="74"/>
      <c r="IK1522" s="74"/>
      <c r="IL1522" s="74"/>
      <c r="IM1522" s="74"/>
      <c r="IN1522" s="74"/>
      <c r="IO1522" s="74"/>
      <c r="IP1522" s="74"/>
      <c r="IQ1522" s="74"/>
      <c r="IR1522" s="74"/>
      <c r="IS1522" s="74"/>
      <c r="IT1522" s="74"/>
      <c r="IU1522" s="74"/>
    </row>
    <row r="1523" spans="1:6" ht="15.75">
      <c r="A1523" s="26"/>
      <c r="B1523" s="27"/>
      <c r="C1523" s="26"/>
      <c r="D1523" s="26"/>
      <c r="E1523" s="26"/>
      <c r="F1523" s="30"/>
    </row>
    <row r="1524" spans="1:6" ht="15.75">
      <c r="A1524" s="33" t="s">
        <v>236</v>
      </c>
      <c r="B1524" s="27">
        <v>6402</v>
      </c>
      <c r="C1524" s="33" t="s">
        <v>824</v>
      </c>
      <c r="D1524" s="26" t="s">
        <v>825</v>
      </c>
      <c r="E1524" s="26" t="s">
        <v>826</v>
      </c>
      <c r="F1524" s="30">
        <v>0.12</v>
      </c>
    </row>
    <row r="1525" spans="1:6" ht="15.75">
      <c r="A1525" s="26"/>
      <c r="B1525" s="27"/>
      <c r="C1525" s="38" t="s">
        <v>117</v>
      </c>
      <c r="D1525" s="26"/>
      <c r="E1525" s="26"/>
      <c r="F1525" s="30"/>
    </row>
    <row r="1526" spans="1:6" ht="15.75">
      <c r="A1526" s="26"/>
      <c r="B1526" s="27"/>
      <c r="C1526" s="26"/>
      <c r="D1526" s="26"/>
      <c r="E1526" s="26"/>
      <c r="F1526" s="30"/>
    </row>
    <row r="1527" spans="1:6" ht="15.75">
      <c r="A1527" s="26"/>
      <c r="B1527" s="27">
        <v>6404</v>
      </c>
      <c r="C1527" s="33" t="s">
        <v>827</v>
      </c>
      <c r="D1527" s="26" t="s">
        <v>828</v>
      </c>
      <c r="E1527" s="26" t="s">
        <v>829</v>
      </c>
      <c r="F1527" s="30">
        <v>0.15</v>
      </c>
    </row>
    <row r="1528" spans="1:6" ht="15.75">
      <c r="A1528" s="26"/>
      <c r="B1528" s="27"/>
      <c r="C1528" s="38" t="s">
        <v>123</v>
      </c>
      <c r="D1528" s="26"/>
      <c r="E1528" s="26"/>
      <c r="F1528" s="30"/>
    </row>
    <row r="1529" spans="1:6" ht="15.75">
      <c r="A1529" s="26"/>
      <c r="B1529" s="27"/>
      <c r="C1529" s="26"/>
      <c r="D1529" s="26"/>
      <c r="E1529" s="26"/>
      <c r="F1529" s="30"/>
    </row>
    <row r="1530" spans="1:6" ht="15.75">
      <c r="A1530" s="26"/>
      <c r="B1530" s="27">
        <v>6406</v>
      </c>
      <c r="C1530" s="33" t="s">
        <v>830</v>
      </c>
      <c r="D1530" s="26" t="s">
        <v>831</v>
      </c>
      <c r="E1530" s="26" t="s">
        <v>832</v>
      </c>
      <c r="F1530" s="30">
        <v>1.11</v>
      </c>
    </row>
    <row r="1531" spans="1:6" ht="15.75">
      <c r="A1531" s="26"/>
      <c r="B1531" s="27"/>
      <c r="C1531" s="38" t="s">
        <v>117</v>
      </c>
      <c r="D1531" s="26"/>
      <c r="E1531" s="26"/>
      <c r="F1531" s="30"/>
    </row>
    <row r="1532" spans="1:6" ht="15.75">
      <c r="A1532" s="26"/>
      <c r="B1532" s="27"/>
      <c r="C1532" s="26"/>
      <c r="D1532" s="26"/>
      <c r="E1532" s="26"/>
      <c r="F1532" s="30"/>
    </row>
    <row r="1533" spans="1:6" ht="15.75">
      <c r="A1533" s="26"/>
      <c r="B1533" s="27">
        <v>6409</v>
      </c>
      <c r="C1533" s="33" t="s">
        <v>833</v>
      </c>
      <c r="D1533" s="26" t="s">
        <v>834</v>
      </c>
      <c r="E1533" s="26" t="s">
        <v>835</v>
      </c>
      <c r="F1533" s="30">
        <v>0.64</v>
      </c>
    </row>
    <row r="1534" spans="1:6" ht="15.75">
      <c r="A1534" s="26"/>
      <c r="B1534" s="27"/>
      <c r="C1534" s="38" t="s">
        <v>123</v>
      </c>
      <c r="D1534" s="26"/>
      <c r="E1534" s="26"/>
      <c r="F1534" s="30"/>
    </row>
    <row r="1535" spans="1:6" ht="15.75">
      <c r="A1535" s="26"/>
      <c r="B1535" s="27"/>
      <c r="C1535" s="26"/>
      <c r="D1535" s="26"/>
      <c r="E1535" s="26"/>
      <c r="F1535" s="30"/>
    </row>
    <row r="1536" spans="1:6" ht="15.75">
      <c r="A1536" s="26"/>
      <c r="B1536" s="27">
        <v>6410</v>
      </c>
      <c r="C1536" s="33" t="s">
        <v>836</v>
      </c>
      <c r="D1536" s="26" t="s">
        <v>837</v>
      </c>
      <c r="E1536" s="26" t="s">
        <v>838</v>
      </c>
      <c r="F1536" s="30">
        <v>0.16</v>
      </c>
    </row>
    <row r="1537" spans="1:6" ht="15.75">
      <c r="A1537" s="26"/>
      <c r="B1537" s="27"/>
      <c r="C1537" s="38" t="s">
        <v>123</v>
      </c>
      <c r="D1537" s="26"/>
      <c r="E1537" s="26"/>
      <c r="F1537" s="30"/>
    </row>
    <row r="1538" spans="1:6" ht="15.75">
      <c r="A1538" s="26"/>
      <c r="B1538" s="27"/>
      <c r="C1538" s="26"/>
      <c r="D1538" s="26"/>
      <c r="E1538" s="26"/>
      <c r="F1538" s="30"/>
    </row>
    <row r="1539" spans="1:6" ht="15.75">
      <c r="A1539" s="26"/>
      <c r="B1539" s="27">
        <v>6411</v>
      </c>
      <c r="C1539" s="33" t="s">
        <v>839</v>
      </c>
      <c r="D1539" s="26" t="s">
        <v>840</v>
      </c>
      <c r="E1539" s="26" t="s">
        <v>833</v>
      </c>
      <c r="F1539" s="30">
        <v>0.55</v>
      </c>
    </row>
    <row r="1540" spans="1:6" ht="15.75">
      <c r="A1540" s="26"/>
      <c r="B1540" s="27"/>
      <c r="C1540" s="38" t="s">
        <v>123</v>
      </c>
      <c r="D1540" s="26"/>
      <c r="E1540" s="26"/>
      <c r="F1540" s="30"/>
    </row>
    <row r="1541" spans="1:6" ht="15.75">
      <c r="A1541" s="26"/>
      <c r="B1541" s="27"/>
      <c r="C1541" s="26"/>
      <c r="D1541" s="26"/>
      <c r="E1541" s="26"/>
      <c r="F1541" s="30"/>
    </row>
    <row r="1542" spans="1:6" ht="15.75">
      <c r="A1542" s="26"/>
      <c r="B1542" s="27">
        <v>6413</v>
      </c>
      <c r="C1542" s="33" t="s">
        <v>841</v>
      </c>
      <c r="D1542" s="26" t="s">
        <v>842</v>
      </c>
      <c r="E1542" s="26" t="s">
        <v>364</v>
      </c>
      <c r="F1542" s="30">
        <v>0.06</v>
      </c>
    </row>
    <row r="1543" spans="1:6" ht="15.75">
      <c r="A1543" s="26"/>
      <c r="B1543" s="27"/>
      <c r="C1543" s="38" t="s">
        <v>123</v>
      </c>
      <c r="D1543" s="26"/>
      <c r="E1543" s="26"/>
      <c r="F1543" s="30"/>
    </row>
    <row r="1544" spans="1:6" ht="15.75">
      <c r="A1544" s="26"/>
      <c r="B1544" s="27"/>
      <c r="C1544" s="26"/>
      <c r="D1544" s="26"/>
      <c r="E1544" s="26"/>
      <c r="F1544" s="30"/>
    </row>
    <row r="1545" spans="1:6" ht="15.75">
      <c r="A1545" s="26"/>
      <c r="B1545" s="27">
        <v>6414</v>
      </c>
      <c r="C1545" s="33" t="s">
        <v>786</v>
      </c>
      <c r="D1545" s="26" t="s">
        <v>376</v>
      </c>
      <c r="E1545" s="26" t="s">
        <v>819</v>
      </c>
      <c r="F1545" s="30">
        <v>0.91</v>
      </c>
    </row>
    <row r="1546" spans="1:6" ht="15.75">
      <c r="A1546" s="26"/>
      <c r="B1546" s="27"/>
      <c r="C1546" s="38" t="s">
        <v>123</v>
      </c>
      <c r="D1546" s="26"/>
      <c r="E1546" s="26"/>
      <c r="F1546" s="30"/>
    </row>
    <row r="1547" spans="1:6" ht="15.75">
      <c r="A1547" s="26"/>
      <c r="B1547" s="27"/>
      <c r="C1547" s="26"/>
      <c r="D1547" s="26"/>
      <c r="E1547" s="26"/>
      <c r="F1547" s="30"/>
    </row>
    <row r="1548" spans="1:6" ht="15.75">
      <c r="A1548" s="26"/>
      <c r="B1548" s="27">
        <v>6416</v>
      </c>
      <c r="C1548" s="33" t="s">
        <v>843</v>
      </c>
      <c r="D1548" s="26" t="s">
        <v>815</v>
      </c>
      <c r="E1548" s="26" t="s">
        <v>830</v>
      </c>
      <c r="F1548" s="30">
        <v>0.14</v>
      </c>
    </row>
    <row r="1549" spans="1:6" ht="15.75">
      <c r="A1549" s="26"/>
      <c r="B1549" s="27"/>
      <c r="C1549" s="38" t="s">
        <v>123</v>
      </c>
      <c r="D1549" s="26"/>
      <c r="E1549" s="26"/>
      <c r="F1549" s="30"/>
    </row>
    <row r="1550" spans="1:6" ht="15.75">
      <c r="A1550" s="26"/>
      <c r="B1550" s="27"/>
      <c r="C1550" s="26"/>
      <c r="D1550" s="26"/>
      <c r="E1550" s="26"/>
      <c r="F1550" s="30"/>
    </row>
    <row r="1551" spans="1:6" ht="15.75">
      <c r="A1551" s="26"/>
      <c r="B1551" s="27">
        <v>6418</v>
      </c>
      <c r="C1551" s="33" t="s">
        <v>844</v>
      </c>
      <c r="D1551" s="26" t="s">
        <v>145</v>
      </c>
      <c r="E1551" s="26" t="s">
        <v>840</v>
      </c>
      <c r="F1551" s="30">
        <v>0.08</v>
      </c>
    </row>
    <row r="1552" spans="1:6" ht="15.75">
      <c r="A1552" s="26"/>
      <c r="B1552" s="27"/>
      <c r="C1552" s="38" t="s">
        <v>123</v>
      </c>
      <c r="D1552" s="26"/>
      <c r="E1552" s="26"/>
      <c r="F1552" s="30"/>
    </row>
    <row r="1553" spans="1:6" ht="15.75">
      <c r="A1553" s="26"/>
      <c r="B1553" s="27"/>
      <c r="C1553" s="38"/>
      <c r="D1553" s="26"/>
      <c r="E1553" s="26"/>
      <c r="F1553" s="30"/>
    </row>
    <row r="1554" spans="1:6" ht="15.75">
      <c r="A1554" s="26"/>
      <c r="B1554" s="27" t="s">
        <v>845</v>
      </c>
      <c r="C1554" s="38" t="s">
        <v>846</v>
      </c>
      <c r="D1554" s="26" t="s">
        <v>847</v>
      </c>
      <c r="E1554" s="26" t="s">
        <v>848</v>
      </c>
      <c r="F1554" s="30">
        <v>0.76</v>
      </c>
    </row>
    <row r="1555" spans="1:6" ht="15.75">
      <c r="A1555" s="26"/>
      <c r="B1555" s="27"/>
      <c r="C1555" s="26"/>
      <c r="D1555" s="26"/>
      <c r="E1555" s="26"/>
      <c r="F1555" s="30"/>
    </row>
    <row r="1556" spans="1:6" ht="15.75">
      <c r="A1556" s="26"/>
      <c r="B1556" s="27">
        <v>6422</v>
      </c>
      <c r="C1556" s="33" t="s">
        <v>849</v>
      </c>
      <c r="D1556" s="26" t="s">
        <v>850</v>
      </c>
      <c r="E1556" s="26" t="s">
        <v>815</v>
      </c>
      <c r="F1556" s="30">
        <v>0.1</v>
      </c>
    </row>
    <row r="1557" spans="1:6" ht="15.75">
      <c r="A1557" s="26"/>
      <c r="B1557" s="27"/>
      <c r="C1557" s="38" t="s">
        <v>117</v>
      </c>
      <c r="D1557" s="26"/>
      <c r="E1557" s="26"/>
      <c r="F1557" s="30"/>
    </row>
    <row r="1558" spans="1:6" ht="15.75">
      <c r="A1558" s="26"/>
      <c r="B1558" s="27"/>
      <c r="C1558" s="26"/>
      <c r="D1558" s="26"/>
      <c r="E1558" s="26"/>
      <c r="F1558" s="30"/>
    </row>
    <row r="1559" spans="1:6" ht="15.75">
      <c r="A1559" s="26"/>
      <c r="B1559" s="27">
        <v>6424</v>
      </c>
      <c r="C1559" s="33" t="s">
        <v>159</v>
      </c>
      <c r="D1559" s="26" t="s">
        <v>851</v>
      </c>
      <c r="E1559" s="26" t="s">
        <v>852</v>
      </c>
      <c r="F1559" s="30">
        <v>0.07</v>
      </c>
    </row>
    <row r="1560" spans="1:6" ht="15.75">
      <c r="A1560" s="26"/>
      <c r="B1560" s="27"/>
      <c r="C1560" s="38" t="s">
        <v>123</v>
      </c>
      <c r="D1560" s="26"/>
      <c r="E1560" s="26"/>
      <c r="F1560" s="30"/>
    </row>
    <row r="1561" spans="1:6" ht="15.75">
      <c r="A1561" s="26"/>
      <c r="B1561" s="27"/>
      <c r="C1561" s="26"/>
      <c r="D1561" s="26"/>
      <c r="E1561" s="26"/>
      <c r="F1561" s="30"/>
    </row>
    <row r="1562" spans="1:6" ht="15.75">
      <c r="A1562" s="26"/>
      <c r="B1562" s="27">
        <v>6425</v>
      </c>
      <c r="C1562" s="33" t="s">
        <v>834</v>
      </c>
      <c r="D1562" s="26" t="s">
        <v>830</v>
      </c>
      <c r="E1562" s="26" t="s">
        <v>853</v>
      </c>
      <c r="F1562" s="30">
        <v>0.07</v>
      </c>
    </row>
    <row r="1563" spans="1:6" ht="15.75">
      <c r="A1563" s="26"/>
      <c r="B1563" s="27"/>
      <c r="C1563" s="38" t="s">
        <v>123</v>
      </c>
      <c r="D1563" s="26"/>
      <c r="E1563" s="26"/>
      <c r="F1563" s="30"/>
    </row>
    <row r="1564" spans="1:6" ht="15.75">
      <c r="A1564" s="26"/>
      <c r="B1564" s="27"/>
      <c r="C1564" s="26"/>
      <c r="D1564" s="26"/>
      <c r="E1564" s="26"/>
      <c r="F1564" s="30"/>
    </row>
    <row r="1565" spans="1:6" ht="15.75">
      <c r="A1565" s="26"/>
      <c r="B1565" s="27">
        <v>6427</v>
      </c>
      <c r="C1565" s="33" t="s">
        <v>854</v>
      </c>
      <c r="D1565" s="26" t="s">
        <v>855</v>
      </c>
      <c r="E1565" s="26" t="s">
        <v>836</v>
      </c>
      <c r="F1565" s="30">
        <v>0.08</v>
      </c>
    </row>
    <row r="1566" spans="1:6" ht="15.75">
      <c r="A1566" s="26"/>
      <c r="B1566" s="27"/>
      <c r="C1566" s="33" t="s">
        <v>856</v>
      </c>
      <c r="D1566" s="26"/>
      <c r="E1566" s="26"/>
      <c r="F1566" s="30"/>
    </row>
    <row r="1567" spans="1:6" ht="15.75">
      <c r="A1567" s="26"/>
      <c r="B1567" s="27"/>
      <c r="C1567" s="38" t="s">
        <v>123</v>
      </c>
      <c r="D1567" s="26"/>
      <c r="E1567" s="26"/>
      <c r="F1567" s="30"/>
    </row>
    <row r="1568" spans="1:6" ht="15.75">
      <c r="A1568" s="26"/>
      <c r="B1568" s="27"/>
      <c r="C1568" s="26"/>
      <c r="D1568" s="26"/>
      <c r="E1568" s="26"/>
      <c r="F1568" s="30"/>
    </row>
    <row r="1569" spans="1:6" ht="15.75">
      <c r="A1569" s="26"/>
      <c r="B1569" s="27">
        <v>6428</v>
      </c>
      <c r="C1569" s="33" t="s">
        <v>857</v>
      </c>
      <c r="D1569" s="26" t="s">
        <v>824</v>
      </c>
      <c r="E1569" s="26" t="s">
        <v>810</v>
      </c>
      <c r="F1569" s="30">
        <v>1.56</v>
      </c>
    </row>
    <row r="1570" spans="1:6" ht="15.75">
      <c r="A1570" s="26"/>
      <c r="B1570" s="27"/>
      <c r="C1570" s="38" t="s">
        <v>117</v>
      </c>
      <c r="D1570" s="26"/>
      <c r="E1570" s="26"/>
      <c r="F1570" s="30"/>
    </row>
    <row r="1571" spans="1:6" ht="15.75">
      <c r="A1571" s="26"/>
      <c r="B1571" s="27"/>
      <c r="C1571" s="26"/>
      <c r="D1571" s="26"/>
      <c r="E1571" s="26"/>
      <c r="F1571" s="30"/>
    </row>
    <row r="1572" spans="1:6" ht="15.75">
      <c r="A1572" s="26"/>
      <c r="B1572" s="27">
        <v>6432</v>
      </c>
      <c r="C1572" s="33" t="s">
        <v>858</v>
      </c>
      <c r="D1572" s="26" t="s">
        <v>816</v>
      </c>
      <c r="E1572" s="26" t="s">
        <v>827</v>
      </c>
      <c r="F1572" s="30">
        <v>0.08</v>
      </c>
    </row>
    <row r="1573" spans="1:6" ht="15.75">
      <c r="A1573" s="26"/>
      <c r="B1573" s="27"/>
      <c r="C1573" s="33" t="s">
        <v>859</v>
      </c>
      <c r="D1573" s="26"/>
      <c r="E1573" s="26"/>
      <c r="F1573" s="30"/>
    </row>
    <row r="1574" spans="1:6" ht="15.75">
      <c r="A1574" s="26"/>
      <c r="B1574" s="27"/>
      <c r="C1574" s="38" t="s">
        <v>123</v>
      </c>
      <c r="D1574" s="26"/>
      <c r="E1574" s="26"/>
      <c r="F1574" s="30"/>
    </row>
    <row r="1575" spans="1:6" ht="15.75">
      <c r="A1575" s="26"/>
      <c r="B1575" s="27"/>
      <c r="C1575" s="26"/>
      <c r="D1575" s="26"/>
      <c r="E1575" s="26"/>
      <c r="F1575" s="30"/>
    </row>
    <row r="1576" spans="1:6" ht="15.75">
      <c r="A1576" s="26"/>
      <c r="B1576" s="27">
        <v>6434</v>
      </c>
      <c r="C1576" s="33" t="s">
        <v>842</v>
      </c>
      <c r="D1576" s="26" t="s">
        <v>841</v>
      </c>
      <c r="E1576" s="26" t="s">
        <v>860</v>
      </c>
      <c r="F1576" s="30">
        <v>0.04</v>
      </c>
    </row>
    <row r="1577" spans="1:6" ht="15.75">
      <c r="A1577" s="26"/>
      <c r="B1577" s="27"/>
      <c r="C1577" s="38" t="s">
        <v>123</v>
      </c>
      <c r="D1577" s="26"/>
      <c r="E1577" s="26"/>
      <c r="F1577" s="30"/>
    </row>
    <row r="1578" spans="1:6" ht="15.75">
      <c r="A1578" s="26"/>
      <c r="B1578" s="27"/>
      <c r="C1578" s="38"/>
      <c r="D1578" s="26"/>
      <c r="E1578" s="26"/>
      <c r="F1578" s="30"/>
    </row>
    <row r="1579" spans="1:255" ht="15.75">
      <c r="A1579" s="50"/>
      <c r="B1579" s="72"/>
      <c r="C1579" s="73"/>
      <c r="D1579" s="50"/>
      <c r="E1579" s="35" t="s">
        <v>169</v>
      </c>
      <c r="F1579" s="36">
        <f>SUM(F1524:F1576)</f>
        <v>6.680000000000001</v>
      </c>
      <c r="G1579" s="74"/>
      <c r="H1579" s="74"/>
      <c r="I1579" s="74"/>
      <c r="J1579" s="74"/>
      <c r="K1579" s="74"/>
      <c r="L1579" s="74"/>
      <c r="M1579" s="74"/>
      <c r="N1579" s="74"/>
      <c r="O1579" s="74"/>
      <c r="P1579" s="74"/>
      <c r="Q1579" s="74"/>
      <c r="R1579" s="74"/>
      <c r="S1579" s="74"/>
      <c r="T1579" s="74"/>
      <c r="U1579" s="74"/>
      <c r="V1579" s="74"/>
      <c r="W1579" s="74"/>
      <c r="X1579" s="74"/>
      <c r="Y1579" s="74"/>
      <c r="Z1579" s="74"/>
      <c r="AA1579" s="74"/>
      <c r="AB1579" s="74"/>
      <c r="AC1579" s="74"/>
      <c r="AD1579" s="74"/>
      <c r="AE1579" s="74"/>
      <c r="AF1579" s="74"/>
      <c r="AG1579" s="74"/>
      <c r="AH1579" s="74"/>
      <c r="AI1579" s="74"/>
      <c r="AJ1579" s="74"/>
      <c r="AK1579" s="74"/>
      <c r="AL1579" s="74"/>
      <c r="AM1579" s="74"/>
      <c r="AN1579" s="74"/>
      <c r="AO1579" s="74"/>
      <c r="AP1579" s="74"/>
      <c r="AQ1579" s="74"/>
      <c r="AR1579" s="74"/>
      <c r="AS1579" s="74"/>
      <c r="AT1579" s="74"/>
      <c r="AU1579" s="74"/>
      <c r="AV1579" s="74"/>
      <c r="AW1579" s="74"/>
      <c r="AX1579" s="74"/>
      <c r="AY1579" s="74"/>
      <c r="AZ1579" s="74"/>
      <c r="BA1579" s="74"/>
      <c r="BB1579" s="74"/>
      <c r="BC1579" s="74"/>
      <c r="BD1579" s="74"/>
      <c r="BE1579" s="74"/>
      <c r="BF1579" s="74"/>
      <c r="BG1579" s="74"/>
      <c r="BH1579" s="74"/>
      <c r="BI1579" s="74"/>
      <c r="BJ1579" s="74"/>
      <c r="BK1579" s="74"/>
      <c r="BL1579" s="74"/>
      <c r="BM1579" s="74"/>
      <c r="BN1579" s="74"/>
      <c r="BO1579" s="74"/>
      <c r="BP1579" s="74"/>
      <c r="BQ1579" s="74"/>
      <c r="BR1579" s="74"/>
      <c r="BS1579" s="74"/>
      <c r="BT1579" s="74"/>
      <c r="BU1579" s="74"/>
      <c r="BV1579" s="74"/>
      <c r="BW1579" s="74"/>
      <c r="BX1579" s="74"/>
      <c r="BY1579" s="74"/>
      <c r="BZ1579" s="74"/>
      <c r="CA1579" s="74"/>
      <c r="CB1579" s="74"/>
      <c r="CC1579" s="74"/>
      <c r="CD1579" s="74"/>
      <c r="CE1579" s="74"/>
      <c r="CF1579" s="74"/>
      <c r="CG1579" s="74"/>
      <c r="CH1579" s="74"/>
      <c r="CI1579" s="74"/>
      <c r="CJ1579" s="74"/>
      <c r="CK1579" s="74"/>
      <c r="CL1579" s="74"/>
      <c r="CM1579" s="74"/>
      <c r="CN1579" s="74"/>
      <c r="CO1579" s="74"/>
      <c r="CP1579" s="74"/>
      <c r="CQ1579" s="74"/>
      <c r="CR1579" s="74"/>
      <c r="CS1579" s="74"/>
      <c r="CT1579" s="74"/>
      <c r="CU1579" s="74"/>
      <c r="CV1579" s="74"/>
      <c r="CW1579" s="74"/>
      <c r="CX1579" s="74"/>
      <c r="CY1579" s="74"/>
      <c r="CZ1579" s="74"/>
      <c r="DA1579" s="74"/>
      <c r="DB1579" s="74"/>
      <c r="DC1579" s="74"/>
      <c r="DD1579" s="74"/>
      <c r="DE1579" s="74"/>
      <c r="DF1579" s="74"/>
      <c r="DG1579" s="74"/>
      <c r="DH1579" s="74"/>
      <c r="DI1579" s="74"/>
      <c r="DJ1579" s="74"/>
      <c r="DK1579" s="74"/>
      <c r="DL1579" s="74"/>
      <c r="DM1579" s="74"/>
      <c r="DN1579" s="74"/>
      <c r="DO1579" s="74"/>
      <c r="DP1579" s="74"/>
      <c r="DQ1579" s="74"/>
      <c r="DR1579" s="74"/>
      <c r="DS1579" s="74"/>
      <c r="DT1579" s="74"/>
      <c r="DU1579" s="74"/>
      <c r="DV1579" s="74"/>
      <c r="DW1579" s="74"/>
      <c r="DX1579" s="74"/>
      <c r="DY1579" s="74"/>
      <c r="DZ1579" s="74"/>
      <c r="EA1579" s="74"/>
      <c r="EB1579" s="74"/>
      <c r="EC1579" s="74"/>
      <c r="ED1579" s="74"/>
      <c r="EE1579" s="74"/>
      <c r="EF1579" s="74"/>
      <c r="EG1579" s="74"/>
      <c r="EH1579" s="74"/>
      <c r="EI1579" s="74"/>
      <c r="EJ1579" s="74"/>
      <c r="EK1579" s="74"/>
      <c r="EL1579" s="74"/>
      <c r="EM1579" s="74"/>
      <c r="EN1579" s="74"/>
      <c r="EO1579" s="74"/>
      <c r="EP1579" s="74"/>
      <c r="EQ1579" s="74"/>
      <c r="ER1579" s="74"/>
      <c r="ES1579" s="74"/>
      <c r="ET1579" s="74"/>
      <c r="EU1579" s="74"/>
      <c r="EV1579" s="74"/>
      <c r="EW1579" s="74"/>
      <c r="EX1579" s="74"/>
      <c r="EY1579" s="74"/>
      <c r="EZ1579" s="74"/>
      <c r="FA1579" s="74"/>
      <c r="FB1579" s="74"/>
      <c r="FC1579" s="74"/>
      <c r="FD1579" s="74"/>
      <c r="FE1579" s="74"/>
      <c r="FF1579" s="74"/>
      <c r="FG1579" s="74"/>
      <c r="FH1579" s="74"/>
      <c r="FI1579" s="74"/>
      <c r="FJ1579" s="74"/>
      <c r="FK1579" s="74"/>
      <c r="FL1579" s="74"/>
      <c r="FM1579" s="74"/>
      <c r="FN1579" s="74"/>
      <c r="FO1579" s="74"/>
      <c r="FP1579" s="74"/>
      <c r="FQ1579" s="74"/>
      <c r="FR1579" s="74"/>
      <c r="FS1579" s="74"/>
      <c r="FT1579" s="74"/>
      <c r="FU1579" s="74"/>
      <c r="FV1579" s="74"/>
      <c r="FW1579" s="74"/>
      <c r="FX1579" s="74"/>
      <c r="FY1579" s="74"/>
      <c r="FZ1579" s="74"/>
      <c r="GA1579" s="74"/>
      <c r="GB1579" s="74"/>
      <c r="GC1579" s="74"/>
      <c r="GD1579" s="74"/>
      <c r="GE1579" s="74"/>
      <c r="GF1579" s="74"/>
      <c r="GG1579" s="74"/>
      <c r="GH1579" s="74"/>
      <c r="GI1579" s="74"/>
      <c r="GJ1579" s="74"/>
      <c r="GK1579" s="74"/>
      <c r="GL1579" s="74"/>
      <c r="GM1579" s="74"/>
      <c r="GN1579" s="74"/>
      <c r="GO1579" s="74"/>
      <c r="GP1579" s="74"/>
      <c r="GQ1579" s="74"/>
      <c r="GR1579" s="74"/>
      <c r="GS1579" s="74"/>
      <c r="GT1579" s="74"/>
      <c r="GU1579" s="74"/>
      <c r="GV1579" s="74"/>
      <c r="GW1579" s="74"/>
      <c r="GX1579" s="74"/>
      <c r="GY1579" s="74"/>
      <c r="GZ1579" s="74"/>
      <c r="HA1579" s="74"/>
      <c r="HB1579" s="74"/>
      <c r="HC1579" s="74"/>
      <c r="HD1579" s="74"/>
      <c r="HE1579" s="74"/>
      <c r="HF1579" s="74"/>
      <c r="HG1579" s="74"/>
      <c r="HH1579" s="74"/>
      <c r="HI1579" s="74"/>
      <c r="HJ1579" s="74"/>
      <c r="HK1579" s="74"/>
      <c r="HL1579" s="74"/>
      <c r="HM1579" s="74"/>
      <c r="HN1579" s="74"/>
      <c r="HO1579" s="74"/>
      <c r="HP1579" s="74"/>
      <c r="HQ1579" s="74"/>
      <c r="HR1579" s="74"/>
      <c r="HS1579" s="74"/>
      <c r="HT1579" s="74"/>
      <c r="HU1579" s="74"/>
      <c r="HV1579" s="74"/>
      <c r="HW1579" s="74"/>
      <c r="HX1579" s="74"/>
      <c r="HY1579" s="74"/>
      <c r="HZ1579" s="74"/>
      <c r="IA1579" s="74"/>
      <c r="IB1579" s="74"/>
      <c r="IC1579" s="74"/>
      <c r="ID1579" s="74"/>
      <c r="IE1579" s="74"/>
      <c r="IF1579" s="74"/>
      <c r="IG1579" s="74"/>
      <c r="IH1579" s="74"/>
      <c r="II1579" s="74"/>
      <c r="IJ1579" s="74"/>
      <c r="IK1579" s="74"/>
      <c r="IL1579" s="74"/>
      <c r="IM1579" s="74"/>
      <c r="IN1579" s="74"/>
      <c r="IO1579" s="74"/>
      <c r="IP1579" s="74"/>
      <c r="IQ1579" s="74"/>
      <c r="IR1579" s="74"/>
      <c r="IS1579" s="74"/>
      <c r="IT1579" s="74"/>
      <c r="IU1579" s="74"/>
    </row>
    <row r="1580" spans="1:6" ht="15.75">
      <c r="A1580" s="26"/>
      <c r="B1580" s="27"/>
      <c r="C1580" s="37"/>
      <c r="D1580" s="26"/>
      <c r="E1580" s="26"/>
      <c r="F1580" s="30"/>
    </row>
    <row r="1581" spans="1:6" ht="15.75">
      <c r="A1581" s="39"/>
      <c r="B1581" s="40"/>
      <c r="C1581" s="47"/>
      <c r="D1581" s="29" t="s">
        <v>861</v>
      </c>
      <c r="E1581" s="39"/>
      <c r="F1581" s="41"/>
    </row>
    <row r="1582" spans="1:6" ht="15.75">
      <c r="A1582" s="26"/>
      <c r="B1582" s="27"/>
      <c r="C1582" s="37"/>
      <c r="D1582" s="26"/>
      <c r="E1582" s="35" t="s">
        <v>192</v>
      </c>
      <c r="F1582" s="36">
        <f>SUM(F1474)</f>
        <v>1.545</v>
      </c>
    </row>
    <row r="1583" spans="1:6" ht="15.75">
      <c r="A1583" s="26"/>
      <c r="B1583" s="27"/>
      <c r="C1583" s="37"/>
      <c r="D1583" s="26"/>
      <c r="E1583" s="35" t="s">
        <v>193</v>
      </c>
      <c r="F1583" s="36">
        <f>SUM(F1270+F1422+F1478)</f>
        <v>4.927</v>
      </c>
    </row>
    <row r="1584" spans="1:6" ht="15.75">
      <c r="A1584" s="26"/>
      <c r="B1584" s="27"/>
      <c r="C1584" s="37"/>
      <c r="D1584" s="26"/>
      <c r="E1584" s="35" t="s">
        <v>194</v>
      </c>
      <c r="F1584" s="36">
        <f>SUM(F1275+F1365+F1428+F1487)</f>
        <v>11.261</v>
      </c>
    </row>
    <row r="1585" spans="1:6" ht="15.75">
      <c r="A1585" s="26"/>
      <c r="B1585" s="27"/>
      <c r="C1585" s="37"/>
      <c r="D1585" s="26"/>
      <c r="E1585" s="35" t="s">
        <v>195</v>
      </c>
      <c r="F1585" s="36">
        <f>SUM(F1292+F1384+F1435+F1460+F1522)</f>
        <v>28.756</v>
      </c>
    </row>
    <row r="1586" spans="1:6" ht="15.75">
      <c r="A1586" s="26"/>
      <c r="B1586" s="27"/>
      <c r="C1586" s="37"/>
      <c r="D1586" s="26"/>
      <c r="E1586" s="35" t="s">
        <v>196</v>
      </c>
      <c r="F1586" s="36">
        <f>SUM(F1356+F1416+F1445+F1468+F1579)</f>
        <v>28.310000000000002</v>
      </c>
    </row>
    <row r="1587" spans="1:6" ht="15.75">
      <c r="A1587" s="26"/>
      <c r="B1587" s="27"/>
      <c r="C1587" s="37"/>
      <c r="D1587" s="26"/>
      <c r="E1587" s="35" t="s">
        <v>197</v>
      </c>
      <c r="F1587" s="36">
        <f>SUM(F1582:F1586)</f>
        <v>74.799</v>
      </c>
    </row>
    <row r="1588" spans="1:6" ht="15.75">
      <c r="A1588" s="26"/>
      <c r="B1588" s="27"/>
      <c r="C1588" s="37"/>
      <c r="D1588" s="26"/>
      <c r="E1588" s="35" t="s">
        <v>198</v>
      </c>
      <c r="F1588" s="36">
        <v>114.663</v>
      </c>
    </row>
    <row r="1589" spans="1:6" ht="15.75">
      <c r="A1589" s="26"/>
      <c r="B1589" s="27"/>
      <c r="C1589" s="37"/>
      <c r="D1589" s="26"/>
      <c r="E1589" s="50"/>
      <c r="F1589" s="36"/>
    </row>
    <row r="1590" spans="1:6" ht="15.75">
      <c r="A1590" s="26"/>
      <c r="B1590" s="27"/>
      <c r="C1590" s="37"/>
      <c r="D1590" s="26"/>
      <c r="E1590" s="35" t="s">
        <v>199</v>
      </c>
      <c r="F1590" s="36">
        <f>F1588+F1587</f>
        <v>189.462</v>
      </c>
    </row>
    <row r="1591" spans="1:6" ht="15.75">
      <c r="A1591" s="44"/>
      <c r="B1591" s="45"/>
      <c r="C1591" s="51"/>
      <c r="D1591" s="44"/>
      <c r="E1591" s="52" t="s">
        <v>200</v>
      </c>
      <c r="F1591" s="53">
        <f>(F1587/F1590*100)</f>
        <v>39.47968458054914</v>
      </c>
    </row>
    <row r="1592" spans="1:6" ht="16.5" thickBot="1">
      <c r="A1592" s="60"/>
      <c r="B1592" s="61"/>
      <c r="C1592" s="62"/>
      <c r="D1592" s="5"/>
      <c r="E1592" s="63"/>
      <c r="F1592" s="64"/>
    </row>
    <row r="1593" spans="1:6" ht="16.5" thickBot="1">
      <c r="A1593" s="60"/>
      <c r="B1593" s="61"/>
      <c r="C1593" s="62"/>
      <c r="D1593" s="17" t="s">
        <v>926</v>
      </c>
      <c r="E1593" s="5"/>
      <c r="F1593" s="84"/>
    </row>
    <row r="1594" spans="1:6" ht="15.75">
      <c r="A1594" s="65"/>
      <c r="B1594" s="66"/>
      <c r="C1594" s="67"/>
      <c r="D1594" s="10"/>
      <c r="E1594" s="10"/>
      <c r="F1594" s="85"/>
    </row>
    <row r="1595" spans="1:6" ht="15.75">
      <c r="A1595" s="23" t="s">
        <v>84</v>
      </c>
      <c r="B1595" s="24"/>
      <c r="C1595" s="79" t="s">
        <v>85</v>
      </c>
      <c r="D1595" s="70" t="s">
        <v>86</v>
      </c>
      <c r="E1595" s="70" t="s">
        <v>87</v>
      </c>
      <c r="F1595" s="71" t="s">
        <v>88</v>
      </c>
    </row>
    <row r="1596" spans="1:6" ht="15.75">
      <c r="A1596" s="26"/>
      <c r="B1596" s="27"/>
      <c r="C1596" s="37"/>
      <c r="D1596" s="29" t="s">
        <v>34</v>
      </c>
      <c r="E1596" s="26"/>
      <c r="F1596" s="30"/>
    </row>
    <row r="1597" spans="1:6" ht="15.75">
      <c r="A1597" s="26"/>
      <c r="B1597" s="27"/>
      <c r="C1597" s="37"/>
      <c r="D1597" s="31" t="s">
        <v>35</v>
      </c>
      <c r="E1597" s="26"/>
      <c r="F1597" s="30"/>
    </row>
    <row r="1598" spans="1:7" ht="15.75">
      <c r="A1598" s="26"/>
      <c r="B1598" s="27"/>
      <c r="C1598" s="37"/>
      <c r="D1598" s="26"/>
      <c r="E1598" s="26"/>
      <c r="F1598" s="30"/>
      <c r="G1598" s="80"/>
    </row>
    <row r="1599" spans="1:6" ht="15.75">
      <c r="A1599" s="33" t="s">
        <v>201</v>
      </c>
      <c r="B1599" s="27"/>
      <c r="C1599" s="33" t="s">
        <v>202</v>
      </c>
      <c r="D1599" s="26" t="s">
        <v>862</v>
      </c>
      <c r="E1599" s="26" t="s">
        <v>92</v>
      </c>
      <c r="F1599" s="30">
        <v>5.682</v>
      </c>
    </row>
    <row r="1600" spans="1:6" ht="15.75">
      <c r="A1600" s="26"/>
      <c r="B1600" s="27"/>
      <c r="C1600" s="26"/>
      <c r="D1600" s="26"/>
      <c r="E1600" s="26"/>
      <c r="F1600" s="30"/>
    </row>
    <row r="1601" spans="1:6" ht="15.75">
      <c r="A1601" s="26"/>
      <c r="B1601" s="27"/>
      <c r="C1601" s="26"/>
      <c r="D1601" s="26"/>
      <c r="E1601" s="35" t="s">
        <v>203</v>
      </c>
      <c r="F1601" s="36">
        <f>SUM(F1599)</f>
        <v>5.682</v>
      </c>
    </row>
    <row r="1602" spans="1:6" ht="15.75">
      <c r="A1602" s="26"/>
      <c r="B1602" s="27"/>
      <c r="C1602" s="26"/>
      <c r="D1602" s="26"/>
      <c r="E1602" s="26"/>
      <c r="F1602" s="30"/>
    </row>
    <row r="1603" spans="1:6" ht="15.75">
      <c r="A1603" s="33" t="s">
        <v>482</v>
      </c>
      <c r="B1603" s="27"/>
      <c r="C1603" s="33" t="s">
        <v>510</v>
      </c>
      <c r="D1603" s="26" t="s">
        <v>863</v>
      </c>
      <c r="E1603" s="26" t="s">
        <v>864</v>
      </c>
      <c r="F1603" s="30">
        <v>2.629</v>
      </c>
    </row>
    <row r="1604" spans="1:6" ht="15.75">
      <c r="A1604" s="33" t="s">
        <v>93</v>
      </c>
      <c r="B1604" s="27"/>
      <c r="C1604" s="33" t="s">
        <v>591</v>
      </c>
      <c r="D1604" s="26"/>
      <c r="E1604" s="26"/>
      <c r="F1604" s="30"/>
    </row>
    <row r="1605" spans="1:6" ht="15.75">
      <c r="A1605" s="26"/>
      <c r="B1605" s="27"/>
      <c r="C1605" s="26"/>
      <c r="D1605" s="26"/>
      <c r="E1605" s="26"/>
      <c r="F1605" s="30"/>
    </row>
    <row r="1606" spans="1:6" ht="15.75">
      <c r="A1606" s="26"/>
      <c r="B1606" s="27"/>
      <c r="C1606" s="26"/>
      <c r="D1606" s="26"/>
      <c r="E1606" s="35" t="s">
        <v>97</v>
      </c>
      <c r="F1606" s="36">
        <f>SUM(F1603)</f>
        <v>2.629</v>
      </c>
    </row>
    <row r="1607" spans="1:6" ht="15.75">
      <c r="A1607" s="26"/>
      <c r="B1607" s="27"/>
      <c r="C1607" s="26"/>
      <c r="D1607" s="26"/>
      <c r="E1607" s="26"/>
      <c r="F1607" s="30"/>
    </row>
    <row r="1608" spans="1:6" ht="15.75">
      <c r="A1608" s="33" t="s">
        <v>358</v>
      </c>
      <c r="B1608" s="27"/>
      <c r="C1608" s="33" t="s">
        <v>510</v>
      </c>
      <c r="D1608" s="26" t="s">
        <v>865</v>
      </c>
      <c r="E1608" s="26" t="s">
        <v>866</v>
      </c>
      <c r="F1608" s="30">
        <v>6.05</v>
      </c>
    </row>
    <row r="1609" spans="1:6" ht="15.75">
      <c r="A1609" s="26"/>
      <c r="B1609" s="27"/>
      <c r="C1609" s="33" t="s">
        <v>867</v>
      </c>
      <c r="D1609" s="26"/>
      <c r="E1609" s="26"/>
      <c r="F1609" s="30"/>
    </row>
    <row r="1610" spans="1:6" ht="15.75">
      <c r="A1610" s="26"/>
      <c r="B1610" s="27"/>
      <c r="C1610" s="33" t="s">
        <v>868</v>
      </c>
      <c r="D1610" s="26"/>
      <c r="E1610" s="26"/>
      <c r="F1610" s="30"/>
    </row>
    <row r="1611" spans="1:6" ht="15.75">
      <c r="A1611" s="26"/>
      <c r="B1611" s="27"/>
      <c r="C1611" s="33" t="s">
        <v>869</v>
      </c>
      <c r="D1611" s="26"/>
      <c r="E1611" s="26"/>
      <c r="F1611" s="30"/>
    </row>
    <row r="1612" spans="1:6" ht="15.75">
      <c r="A1612" s="26"/>
      <c r="B1612" s="27"/>
      <c r="C1612" s="33" t="s">
        <v>870</v>
      </c>
      <c r="D1612" s="26"/>
      <c r="E1612" s="26"/>
      <c r="F1612" s="30"/>
    </row>
    <row r="1613" spans="1:6" ht="15.75">
      <c r="A1613" s="26"/>
      <c r="B1613" s="27"/>
      <c r="C1613" s="33" t="s">
        <v>871</v>
      </c>
      <c r="D1613" s="26"/>
      <c r="E1613" s="26"/>
      <c r="F1613" s="30"/>
    </row>
    <row r="1614" spans="1:6" ht="15.75">
      <c r="A1614" s="26"/>
      <c r="B1614" s="27"/>
      <c r="C1614" s="33" t="s">
        <v>872</v>
      </c>
      <c r="D1614" s="26"/>
      <c r="E1614" s="26"/>
      <c r="F1614" s="30"/>
    </row>
    <row r="1615" spans="1:6" ht="15.75">
      <c r="A1615" s="26"/>
      <c r="B1615" s="27"/>
      <c r="C1615" s="33"/>
      <c r="D1615" s="26"/>
      <c r="E1615" s="26"/>
      <c r="F1615" s="30"/>
    </row>
    <row r="1616" spans="1:6" ht="15.75">
      <c r="A1616" s="26"/>
      <c r="B1616" s="27"/>
      <c r="C1616" s="33" t="s">
        <v>895</v>
      </c>
      <c r="D1616" s="26" t="s">
        <v>1055</v>
      </c>
      <c r="E1616" s="26" t="s">
        <v>1056</v>
      </c>
      <c r="F1616" s="30">
        <v>0.114</v>
      </c>
    </row>
    <row r="1617" spans="1:6" ht="15.75">
      <c r="A1617" s="26"/>
      <c r="B1617" s="27"/>
      <c r="C1617" s="26"/>
      <c r="D1617" s="26"/>
      <c r="E1617" s="26"/>
      <c r="F1617" s="30"/>
    </row>
    <row r="1618" spans="1:6" ht="15.75">
      <c r="A1618" s="26"/>
      <c r="B1618" s="27"/>
      <c r="C1618" s="33" t="s">
        <v>873</v>
      </c>
      <c r="D1618" s="26" t="s">
        <v>862</v>
      </c>
      <c r="E1618" s="26" t="s">
        <v>376</v>
      </c>
      <c r="F1618" s="30">
        <v>0.265</v>
      </c>
    </row>
    <row r="1619" spans="1:6" ht="15.75">
      <c r="A1619" s="26"/>
      <c r="B1619" s="27"/>
      <c r="C1619" s="26"/>
      <c r="D1619" s="26"/>
      <c r="E1619" s="26"/>
      <c r="F1619" s="30"/>
    </row>
    <row r="1620" spans="1:6" ht="15.75">
      <c r="A1620" s="26"/>
      <c r="B1620" s="27"/>
      <c r="C1620" s="26"/>
      <c r="D1620" s="26"/>
      <c r="E1620" s="35" t="s">
        <v>106</v>
      </c>
      <c r="F1620" s="36">
        <f>SUM(F1608:F1618)</f>
        <v>6.428999999999999</v>
      </c>
    </row>
    <row r="1621" spans="1:6" ht="15.75">
      <c r="A1621" s="26"/>
      <c r="B1621" s="27"/>
      <c r="C1621" s="26"/>
      <c r="D1621" s="26"/>
      <c r="E1621" s="26"/>
      <c r="F1621" s="30"/>
    </row>
    <row r="1622" spans="1:6" ht="15.75">
      <c r="A1622" s="33" t="s">
        <v>330</v>
      </c>
      <c r="B1622" s="27"/>
      <c r="C1622" s="33" t="s">
        <v>874</v>
      </c>
      <c r="D1622" s="26" t="s">
        <v>862</v>
      </c>
      <c r="E1622" s="26" t="s">
        <v>875</v>
      </c>
      <c r="F1622" s="30">
        <v>1.715</v>
      </c>
    </row>
    <row r="1623" spans="1:6" ht="15.75">
      <c r="A1623" s="26"/>
      <c r="B1623" s="27"/>
      <c r="C1623" s="33" t="s">
        <v>876</v>
      </c>
      <c r="D1623" s="26"/>
      <c r="E1623" s="26"/>
      <c r="F1623" s="30"/>
    </row>
    <row r="1624" spans="1:6" ht="15.75">
      <c r="A1624" s="26"/>
      <c r="B1624" s="27"/>
      <c r="C1624" s="33" t="s">
        <v>877</v>
      </c>
      <c r="D1624" s="26" t="s">
        <v>878</v>
      </c>
      <c r="E1624" s="26" t="s">
        <v>879</v>
      </c>
      <c r="F1624" s="30">
        <v>5.867</v>
      </c>
    </row>
    <row r="1625" spans="1:6" ht="15.75">
      <c r="A1625" s="26"/>
      <c r="B1625" s="27"/>
      <c r="C1625" s="33" t="s">
        <v>880</v>
      </c>
      <c r="D1625" s="26"/>
      <c r="E1625" s="26"/>
      <c r="F1625" s="30"/>
    </row>
    <row r="1626" spans="1:6" ht="15.75">
      <c r="A1626" s="26"/>
      <c r="B1626" s="27"/>
      <c r="C1626" s="33" t="s">
        <v>881</v>
      </c>
      <c r="D1626" s="26"/>
      <c r="E1626" s="26"/>
      <c r="F1626" s="30"/>
    </row>
    <row r="1627" spans="1:6" ht="15.75">
      <c r="A1627" s="26"/>
      <c r="B1627" s="27"/>
      <c r="C1627" s="26"/>
      <c r="D1627" s="26"/>
      <c r="E1627" s="35" t="s">
        <v>882</v>
      </c>
      <c r="F1627" s="36">
        <f>F1622+F1624</f>
        <v>7.582</v>
      </c>
    </row>
    <row r="1628" spans="1:6" ht="15.75">
      <c r="A1628" s="26"/>
      <c r="B1628" s="27"/>
      <c r="C1628" s="26"/>
      <c r="D1628" s="26"/>
      <c r="E1628" s="26"/>
      <c r="F1628" s="30"/>
    </row>
    <row r="1629" spans="1:6" ht="15.75">
      <c r="A1629" s="26"/>
      <c r="B1629" s="27"/>
      <c r="C1629" s="26"/>
      <c r="D1629" s="26"/>
      <c r="E1629" s="26"/>
      <c r="F1629" s="30"/>
    </row>
    <row r="1630" spans="1:6" ht="15.75">
      <c r="A1630" s="26"/>
      <c r="B1630" s="27"/>
      <c r="C1630" s="26"/>
      <c r="D1630" s="26"/>
      <c r="E1630" s="26"/>
      <c r="F1630" s="30"/>
    </row>
    <row r="1631" spans="1:6" ht="15.75">
      <c r="A1631" s="26"/>
      <c r="B1631" s="27"/>
      <c r="C1631" s="33" t="s">
        <v>883</v>
      </c>
      <c r="D1631" s="26" t="s">
        <v>884</v>
      </c>
      <c r="E1631" s="26" t="s">
        <v>885</v>
      </c>
      <c r="F1631" s="30">
        <v>0.51</v>
      </c>
    </row>
    <row r="1632" spans="1:6" ht="15.75">
      <c r="A1632" s="26"/>
      <c r="B1632" s="27"/>
      <c r="C1632" s="33" t="s">
        <v>886</v>
      </c>
      <c r="D1632" s="26"/>
      <c r="E1632" s="26"/>
      <c r="F1632" s="30"/>
    </row>
    <row r="1633" spans="1:6" ht="15.75">
      <c r="A1633" s="26"/>
      <c r="B1633" s="27"/>
      <c r="C1633" s="33" t="s">
        <v>887</v>
      </c>
      <c r="D1633" s="26" t="s">
        <v>888</v>
      </c>
      <c r="E1633" s="26" t="s">
        <v>889</v>
      </c>
      <c r="F1633" s="30">
        <v>0.83</v>
      </c>
    </row>
    <row r="1634" spans="1:6" ht="15.75">
      <c r="A1634" s="26"/>
      <c r="B1634" s="27"/>
      <c r="C1634" s="33" t="s">
        <v>890</v>
      </c>
      <c r="D1634" s="26"/>
      <c r="E1634" s="26"/>
      <c r="F1634" s="30"/>
    </row>
    <row r="1635" spans="1:6" ht="15.75">
      <c r="A1635" s="26"/>
      <c r="B1635" s="27"/>
      <c r="C1635" s="33" t="s">
        <v>891</v>
      </c>
      <c r="D1635" s="26"/>
      <c r="E1635" s="26"/>
      <c r="F1635" s="30"/>
    </row>
    <row r="1636" spans="1:6" ht="15.75">
      <c r="A1636" s="26"/>
      <c r="B1636" s="27"/>
      <c r="C1636" s="26"/>
      <c r="D1636" s="26"/>
      <c r="E1636" s="35" t="s">
        <v>892</v>
      </c>
      <c r="F1636" s="36">
        <f>F1631+F1633</f>
        <v>1.3399999999999999</v>
      </c>
    </row>
    <row r="1637" spans="1:6" ht="15.75">
      <c r="A1637" s="26"/>
      <c r="B1637" s="27"/>
      <c r="C1637" s="26"/>
      <c r="D1637" s="26"/>
      <c r="E1637" s="26"/>
      <c r="F1637" s="30"/>
    </row>
    <row r="1638" spans="1:6" ht="15.75">
      <c r="A1638" s="26"/>
      <c r="B1638" s="27"/>
      <c r="C1638" s="33" t="s">
        <v>893</v>
      </c>
      <c r="D1638" s="26" t="s">
        <v>863</v>
      </c>
      <c r="E1638" s="26" t="s">
        <v>376</v>
      </c>
      <c r="F1638" s="30">
        <v>1.543</v>
      </c>
    </row>
    <row r="1639" spans="1:6" ht="15.75">
      <c r="A1639" s="26"/>
      <c r="B1639" s="27"/>
      <c r="C1639" s="26"/>
      <c r="D1639" s="26"/>
      <c r="E1639" s="26"/>
      <c r="F1639" s="30"/>
    </row>
    <row r="1640" spans="1:6" ht="15.75">
      <c r="A1640" s="26"/>
      <c r="B1640" s="27"/>
      <c r="C1640" s="33" t="s">
        <v>894</v>
      </c>
      <c r="D1640" s="26" t="s">
        <v>895</v>
      </c>
      <c r="E1640" s="26" t="s">
        <v>66</v>
      </c>
      <c r="F1640" s="30">
        <v>1.018</v>
      </c>
    </row>
    <row r="1641" spans="1:6" ht="15.75">
      <c r="A1641" s="26"/>
      <c r="B1641" s="27"/>
      <c r="C1641" s="26"/>
      <c r="D1641" s="26"/>
      <c r="E1641" s="26"/>
      <c r="F1641" s="30"/>
    </row>
    <row r="1642" spans="1:6" ht="15.75">
      <c r="A1642" s="26"/>
      <c r="B1642" s="27">
        <v>7012</v>
      </c>
      <c r="C1642" s="33" t="s">
        <v>896</v>
      </c>
      <c r="D1642" s="26" t="s">
        <v>897</v>
      </c>
      <c r="E1642" s="26" t="s">
        <v>889</v>
      </c>
      <c r="F1642" s="30">
        <v>0.65</v>
      </c>
    </row>
    <row r="1643" spans="1:6" ht="15.75">
      <c r="A1643" s="26"/>
      <c r="B1643" s="27"/>
      <c r="C1643" s="33" t="s">
        <v>600</v>
      </c>
      <c r="D1643" s="26"/>
      <c r="E1643" s="26"/>
      <c r="F1643" s="30"/>
    </row>
    <row r="1644" spans="1:6" ht="15.75">
      <c r="A1644" s="26"/>
      <c r="B1644" s="27"/>
      <c r="C1644" s="38" t="s">
        <v>1022</v>
      </c>
      <c r="D1644" s="26"/>
      <c r="E1644" s="26"/>
      <c r="F1644" s="30"/>
    </row>
    <row r="1645" spans="1:6" ht="15.75">
      <c r="A1645" s="26"/>
      <c r="B1645" s="27"/>
      <c r="C1645" s="26"/>
      <c r="D1645" s="26"/>
      <c r="E1645" s="26"/>
      <c r="F1645" s="30"/>
    </row>
    <row r="1646" spans="1:6" ht="15.75">
      <c r="A1646" s="26"/>
      <c r="B1646" s="27">
        <v>7023</v>
      </c>
      <c r="C1646" s="33" t="s">
        <v>898</v>
      </c>
      <c r="D1646" s="26" t="s">
        <v>863</v>
      </c>
      <c r="E1646" s="26" t="s">
        <v>376</v>
      </c>
      <c r="F1646" s="30">
        <v>1.4</v>
      </c>
    </row>
    <row r="1647" spans="1:6" ht="15.75">
      <c r="A1647" s="26"/>
      <c r="B1647" s="27"/>
      <c r="C1647" s="38" t="s">
        <v>1045</v>
      </c>
      <c r="D1647" s="26"/>
      <c r="E1647" s="26"/>
      <c r="F1647" s="30"/>
    </row>
    <row r="1648" spans="1:6" ht="15.75">
      <c r="A1648" s="26"/>
      <c r="B1648" s="27"/>
      <c r="C1648" s="26"/>
      <c r="D1648" s="26"/>
      <c r="E1648" s="26"/>
      <c r="F1648" s="30"/>
    </row>
    <row r="1649" spans="1:6" ht="15.75">
      <c r="A1649" s="26"/>
      <c r="B1649" s="27"/>
      <c r="C1649" s="26"/>
      <c r="D1649" s="26"/>
      <c r="E1649" s="35" t="s">
        <v>124</v>
      </c>
      <c r="F1649" s="36">
        <f>SUM(F1622:F1646)-F1636-F1627</f>
        <v>13.532999999999994</v>
      </c>
    </row>
    <row r="1650" spans="1:6" ht="15.75">
      <c r="A1650" s="26"/>
      <c r="B1650" s="27"/>
      <c r="C1650" s="26"/>
      <c r="D1650" s="26"/>
      <c r="E1650" s="26"/>
      <c r="F1650" s="30"/>
    </row>
    <row r="1651" spans="1:6" ht="15.75">
      <c r="A1651" s="33" t="s">
        <v>236</v>
      </c>
      <c r="B1651" s="27">
        <v>7002</v>
      </c>
      <c r="C1651" s="33" t="s">
        <v>899</v>
      </c>
      <c r="D1651" s="26" t="s">
        <v>676</v>
      </c>
      <c r="E1651" s="26" t="s">
        <v>900</v>
      </c>
      <c r="F1651" s="30">
        <v>0.56</v>
      </c>
    </row>
    <row r="1652" spans="1:6" ht="15.75">
      <c r="A1652" s="26"/>
      <c r="B1652" s="27"/>
      <c r="C1652" s="38" t="s">
        <v>67</v>
      </c>
      <c r="D1652" s="26"/>
      <c r="E1652" s="26"/>
      <c r="F1652" s="30"/>
    </row>
    <row r="1653" spans="1:6" ht="15.75">
      <c r="A1653" s="26"/>
      <c r="B1653" s="27"/>
      <c r="C1653" s="26"/>
      <c r="D1653" s="26"/>
      <c r="E1653" s="26"/>
      <c r="F1653" s="30"/>
    </row>
    <row r="1654" spans="1:6" ht="15.75">
      <c r="A1654" s="26"/>
      <c r="B1654" s="27">
        <v>7004</v>
      </c>
      <c r="C1654" s="33" t="s">
        <v>901</v>
      </c>
      <c r="D1654" s="26" t="s">
        <v>902</v>
      </c>
      <c r="E1654" s="26" t="s">
        <v>899</v>
      </c>
      <c r="F1654" s="30">
        <v>0.08</v>
      </c>
    </row>
    <row r="1655" spans="1:6" ht="15.75">
      <c r="A1655" s="26"/>
      <c r="B1655" s="27"/>
      <c r="C1655" s="38" t="s">
        <v>68</v>
      </c>
      <c r="D1655" s="26"/>
      <c r="E1655" s="26"/>
      <c r="F1655" s="30"/>
    </row>
    <row r="1656" spans="1:6" ht="15.75">
      <c r="A1656" s="26"/>
      <c r="B1656" s="27"/>
      <c r="C1656" s="26"/>
      <c r="D1656" s="26"/>
      <c r="E1656" s="26"/>
      <c r="F1656" s="30"/>
    </row>
    <row r="1657" spans="1:6" ht="15.75">
      <c r="A1657" s="26"/>
      <c r="B1657" s="27">
        <v>7005</v>
      </c>
      <c r="C1657" s="33" t="s">
        <v>903</v>
      </c>
      <c r="D1657" s="26" t="s">
        <v>904</v>
      </c>
      <c r="E1657" s="26" t="s">
        <v>895</v>
      </c>
      <c r="F1657" s="30">
        <v>1.97</v>
      </c>
    </row>
    <row r="1658" spans="1:6" ht="15.75">
      <c r="A1658" s="26"/>
      <c r="B1658" s="27"/>
      <c r="C1658" s="38" t="s">
        <v>1029</v>
      </c>
      <c r="D1658" s="26"/>
      <c r="E1658" s="26"/>
      <c r="F1658" s="30"/>
    </row>
    <row r="1659" spans="1:6" ht="15.75">
      <c r="A1659" s="26"/>
      <c r="B1659" s="27"/>
      <c r="C1659" s="26"/>
      <c r="D1659" s="26"/>
      <c r="E1659" s="26"/>
      <c r="F1659" s="30"/>
    </row>
    <row r="1660" spans="1:6" ht="15.75">
      <c r="A1660" s="26"/>
      <c r="B1660" s="27">
        <v>7006</v>
      </c>
      <c r="C1660" s="33" t="s">
        <v>905</v>
      </c>
      <c r="D1660" s="26" t="s">
        <v>906</v>
      </c>
      <c r="E1660" s="26" t="s">
        <v>907</v>
      </c>
      <c r="F1660" s="30">
        <v>0.44</v>
      </c>
    </row>
    <row r="1661" spans="1:6" ht="15.75">
      <c r="A1661" s="26"/>
      <c r="B1661" s="27"/>
      <c r="C1661" s="38" t="s">
        <v>69</v>
      </c>
      <c r="D1661" s="26"/>
      <c r="E1661" s="26"/>
      <c r="F1661" s="30"/>
    </row>
    <row r="1662" spans="1:6" ht="15.75">
      <c r="A1662" s="26"/>
      <c r="B1662" s="27"/>
      <c r="C1662" s="26"/>
      <c r="D1662" s="26"/>
      <c r="E1662" s="26"/>
      <c r="F1662" s="30"/>
    </row>
    <row r="1663" spans="1:6" ht="15.75">
      <c r="A1663" s="26"/>
      <c r="B1663" s="27">
        <v>7008</v>
      </c>
      <c r="C1663" s="33" t="s">
        <v>908</v>
      </c>
      <c r="D1663" s="26" t="s">
        <v>909</v>
      </c>
      <c r="E1663" s="26" t="s">
        <v>249</v>
      </c>
      <c r="F1663" s="30">
        <v>0.16</v>
      </c>
    </row>
    <row r="1664" spans="1:6" ht="15.75">
      <c r="A1664" s="26"/>
      <c r="B1664" s="27"/>
      <c r="C1664" s="38" t="s">
        <v>70</v>
      </c>
      <c r="D1664" s="26"/>
      <c r="E1664" s="26"/>
      <c r="F1664" s="30"/>
    </row>
    <row r="1665" spans="1:6" ht="15.75">
      <c r="A1665" s="26"/>
      <c r="B1665" s="27"/>
      <c r="C1665" s="26"/>
      <c r="D1665" s="26"/>
      <c r="E1665" s="26"/>
      <c r="F1665" s="30"/>
    </row>
    <row r="1666" spans="1:6" ht="15.75">
      <c r="A1666" s="26"/>
      <c r="B1666" s="27">
        <v>7010</v>
      </c>
      <c r="C1666" s="33" t="s">
        <v>284</v>
      </c>
      <c r="D1666" s="26" t="s">
        <v>734</v>
      </c>
      <c r="E1666" s="26" t="s">
        <v>907</v>
      </c>
      <c r="F1666" s="30">
        <v>0.08</v>
      </c>
    </row>
    <row r="1667" spans="1:6" ht="15.75">
      <c r="A1667" s="26"/>
      <c r="B1667" s="27"/>
      <c r="C1667" s="38" t="s">
        <v>71</v>
      </c>
      <c r="D1667" s="26"/>
      <c r="E1667" s="26"/>
      <c r="F1667" s="30"/>
    </row>
    <row r="1668" spans="1:6" ht="15.75">
      <c r="A1668" s="26"/>
      <c r="B1668" s="27"/>
      <c r="C1668" s="26"/>
      <c r="D1668" s="26"/>
      <c r="E1668" s="26"/>
      <c r="F1668" s="30"/>
    </row>
    <row r="1669" spans="1:6" ht="15.75">
      <c r="A1669" s="26"/>
      <c r="B1669" s="27">
        <v>7012</v>
      </c>
      <c r="C1669" s="33" t="s">
        <v>896</v>
      </c>
      <c r="D1669" s="26" t="s">
        <v>72</v>
      </c>
      <c r="E1669" s="26" t="s">
        <v>897</v>
      </c>
      <c r="F1669" s="30">
        <v>0.73</v>
      </c>
    </row>
    <row r="1670" spans="1:6" ht="15.75">
      <c r="A1670" s="26"/>
      <c r="B1670" s="27"/>
      <c r="C1670" s="33" t="s">
        <v>910</v>
      </c>
      <c r="D1670" s="26"/>
      <c r="E1670" s="26"/>
      <c r="F1670" s="30"/>
    </row>
    <row r="1671" spans="1:6" ht="15.75">
      <c r="A1671" s="26"/>
      <c r="B1671" s="27"/>
      <c r="C1671" s="38" t="s">
        <v>1022</v>
      </c>
      <c r="D1671" s="26"/>
      <c r="E1671" s="26"/>
      <c r="F1671" s="30"/>
    </row>
    <row r="1672" spans="1:6" ht="15.75">
      <c r="A1672" s="26"/>
      <c r="B1672" s="27"/>
      <c r="C1672" s="26"/>
      <c r="D1672" s="26"/>
      <c r="E1672" s="26"/>
      <c r="F1672" s="30"/>
    </row>
    <row r="1673" spans="1:6" ht="15.75">
      <c r="A1673" s="26"/>
      <c r="B1673" s="27">
        <v>7014</v>
      </c>
      <c r="C1673" s="33" t="s">
        <v>655</v>
      </c>
      <c r="D1673" s="26" t="s">
        <v>392</v>
      </c>
      <c r="E1673" s="26" t="s">
        <v>889</v>
      </c>
      <c r="F1673" s="30">
        <v>0.06</v>
      </c>
    </row>
    <row r="1674" spans="1:6" ht="15.75">
      <c r="A1674" s="26"/>
      <c r="B1674" s="27"/>
      <c r="C1674" s="38" t="s">
        <v>73</v>
      </c>
      <c r="D1674" s="26"/>
      <c r="E1674" s="26"/>
      <c r="F1674" s="30"/>
    </row>
    <row r="1675" spans="1:6" ht="15.75">
      <c r="A1675" s="26"/>
      <c r="B1675" s="27"/>
      <c r="C1675" s="26"/>
      <c r="D1675" s="26"/>
      <c r="E1675" s="26"/>
      <c r="F1675" s="30"/>
    </row>
    <row r="1676" spans="1:6" ht="15.75">
      <c r="A1676" s="26"/>
      <c r="B1676" s="27">
        <v>7016</v>
      </c>
      <c r="C1676" s="33" t="s">
        <v>911</v>
      </c>
      <c r="D1676" s="26" t="s">
        <v>889</v>
      </c>
      <c r="E1676" s="26" t="s">
        <v>912</v>
      </c>
      <c r="F1676" s="30">
        <v>0.06</v>
      </c>
    </row>
    <row r="1677" spans="1:6" ht="15.75">
      <c r="A1677" s="26"/>
      <c r="B1677" s="27"/>
      <c r="C1677" s="38" t="s">
        <v>74</v>
      </c>
      <c r="D1677" s="26"/>
      <c r="E1677" s="26"/>
      <c r="F1677" s="30"/>
    </row>
    <row r="1678" spans="1:6" ht="15.75">
      <c r="A1678" s="26"/>
      <c r="B1678" s="27"/>
      <c r="C1678" s="26"/>
      <c r="D1678" s="26"/>
      <c r="E1678" s="26"/>
      <c r="F1678" s="30"/>
    </row>
    <row r="1679" spans="1:6" ht="15.75">
      <c r="A1679" s="26"/>
      <c r="B1679" s="27">
        <v>7018</v>
      </c>
      <c r="C1679" s="33" t="s">
        <v>79</v>
      </c>
      <c r="D1679" s="26" t="s">
        <v>862</v>
      </c>
      <c r="E1679" s="26" t="s">
        <v>913</v>
      </c>
      <c r="F1679" s="30">
        <v>0.4</v>
      </c>
    </row>
    <row r="1680" spans="1:6" ht="15.75">
      <c r="A1680" s="26"/>
      <c r="B1680" s="27"/>
      <c r="C1680" s="33" t="s">
        <v>80</v>
      </c>
      <c r="D1680" s="26"/>
      <c r="E1680" s="26"/>
      <c r="F1680" s="30"/>
    </row>
    <row r="1681" spans="1:6" ht="15.75">
      <c r="A1681" s="26"/>
      <c r="B1681" s="27"/>
      <c r="C1681" s="38" t="s">
        <v>1022</v>
      </c>
      <c r="D1681" s="26"/>
      <c r="E1681" s="26"/>
      <c r="F1681" s="30"/>
    </row>
    <row r="1682" spans="1:6" ht="15.75">
      <c r="A1682" s="26"/>
      <c r="B1682" s="27"/>
      <c r="C1682" s="26"/>
      <c r="D1682" s="26"/>
      <c r="E1682" s="26"/>
      <c r="F1682" s="30"/>
    </row>
    <row r="1683" spans="1:6" ht="15.75">
      <c r="A1683" s="26"/>
      <c r="B1683" s="27">
        <v>7020</v>
      </c>
      <c r="C1683" s="33" t="s">
        <v>900</v>
      </c>
      <c r="D1683" s="26" t="s">
        <v>914</v>
      </c>
      <c r="E1683" s="26" t="s">
        <v>915</v>
      </c>
      <c r="F1683" s="30">
        <v>0.09</v>
      </c>
    </row>
    <row r="1684" spans="1:6" ht="15.75">
      <c r="A1684" s="26"/>
      <c r="B1684" s="27"/>
      <c r="C1684" s="38" t="s">
        <v>75</v>
      </c>
      <c r="D1684" s="26"/>
      <c r="E1684" s="26"/>
      <c r="F1684" s="30"/>
    </row>
    <row r="1685" spans="1:6" ht="15.75">
      <c r="A1685" s="26"/>
      <c r="B1685" s="27"/>
      <c r="C1685" s="26"/>
      <c r="D1685" s="26"/>
      <c r="E1685" s="26"/>
      <c r="F1685" s="30"/>
    </row>
    <row r="1686" spans="1:6" ht="15.75">
      <c r="A1686" s="26"/>
      <c r="B1686" s="27">
        <v>7022</v>
      </c>
      <c r="C1686" s="33" t="s">
        <v>249</v>
      </c>
      <c r="D1686" s="26" t="s">
        <v>907</v>
      </c>
      <c r="E1686" s="26" t="s">
        <v>889</v>
      </c>
      <c r="F1686" s="30">
        <v>0.21</v>
      </c>
    </row>
    <row r="1687" spans="1:6" ht="15.75">
      <c r="A1687" s="26"/>
      <c r="B1687" s="27"/>
      <c r="C1687" s="38" t="s">
        <v>1040</v>
      </c>
      <c r="D1687" s="26"/>
      <c r="E1687" s="26"/>
      <c r="F1687" s="30"/>
    </row>
    <row r="1688" spans="1:6" ht="15.75">
      <c r="A1688" s="26"/>
      <c r="B1688" s="27"/>
      <c r="C1688" s="26"/>
      <c r="D1688" s="26"/>
      <c r="E1688" s="26"/>
      <c r="F1688" s="30"/>
    </row>
    <row r="1689" spans="1:6" ht="15.75">
      <c r="A1689" s="26"/>
      <c r="B1689" s="27">
        <v>7024</v>
      </c>
      <c r="C1689" s="33" t="s">
        <v>392</v>
      </c>
      <c r="D1689" s="26" t="s">
        <v>916</v>
      </c>
      <c r="E1689" s="26" t="s">
        <v>917</v>
      </c>
      <c r="F1689" s="30">
        <v>0.29</v>
      </c>
    </row>
    <row r="1690" spans="1:6" ht="15.75">
      <c r="A1690" s="26"/>
      <c r="B1690" s="27"/>
      <c r="C1690" s="38" t="s">
        <v>76</v>
      </c>
      <c r="D1690" s="26"/>
      <c r="E1690" s="26"/>
      <c r="F1690" s="30"/>
    </row>
    <row r="1691" spans="1:6" ht="15.75">
      <c r="A1691" s="26"/>
      <c r="B1691" s="27"/>
      <c r="C1691" s="26"/>
      <c r="D1691" s="26"/>
      <c r="E1691" s="26"/>
      <c r="F1691" s="30"/>
    </row>
    <row r="1692" spans="1:6" ht="15.75">
      <c r="A1692" s="26"/>
      <c r="B1692" s="27">
        <v>7026</v>
      </c>
      <c r="C1692" s="33" t="s">
        <v>157</v>
      </c>
      <c r="D1692" s="26" t="s">
        <v>896</v>
      </c>
      <c r="E1692" s="26" t="s">
        <v>918</v>
      </c>
      <c r="F1692" s="30">
        <v>0.73</v>
      </c>
    </row>
    <row r="1693" spans="1:6" ht="15.75">
      <c r="A1693" s="26"/>
      <c r="B1693" s="27"/>
      <c r="C1693" s="38" t="s">
        <v>1029</v>
      </c>
      <c r="D1693" s="26"/>
      <c r="E1693" s="26"/>
      <c r="F1693" s="30"/>
    </row>
    <row r="1694" spans="1:6" ht="15.75">
      <c r="A1694" s="26"/>
      <c r="B1694" s="27"/>
      <c r="C1694" s="26"/>
      <c r="D1694" s="26"/>
      <c r="E1694" s="26"/>
      <c r="F1694" s="30"/>
    </row>
    <row r="1695" spans="1:6" ht="15.75">
      <c r="A1695" s="26"/>
      <c r="B1695" s="27">
        <v>7027</v>
      </c>
      <c r="C1695" s="33" t="s">
        <v>81</v>
      </c>
      <c r="D1695" s="26" t="s">
        <v>376</v>
      </c>
      <c r="E1695" s="26" t="s">
        <v>879</v>
      </c>
      <c r="F1695" s="30">
        <v>3.53</v>
      </c>
    </row>
    <row r="1696" spans="1:6" ht="15.75">
      <c r="A1696" s="26"/>
      <c r="B1696" s="27"/>
      <c r="C1696" s="33" t="s">
        <v>82</v>
      </c>
      <c r="D1696" s="26"/>
      <c r="E1696" s="26"/>
      <c r="F1696" s="30"/>
    </row>
    <row r="1697" spans="1:6" ht="15.75">
      <c r="A1697" s="26"/>
      <c r="B1697" s="27"/>
      <c r="C1697" s="38" t="s">
        <v>1028</v>
      </c>
      <c r="D1697" s="26"/>
      <c r="E1697" s="26"/>
      <c r="F1697" s="30"/>
    </row>
    <row r="1698" spans="1:6" ht="15.75">
      <c r="A1698" s="26"/>
      <c r="B1698" s="27"/>
      <c r="C1698" s="26"/>
      <c r="D1698" s="26"/>
      <c r="E1698" s="26"/>
      <c r="F1698" s="30"/>
    </row>
    <row r="1699" spans="1:6" ht="15.75">
      <c r="A1699" s="26"/>
      <c r="B1699" s="27">
        <v>7028</v>
      </c>
      <c r="C1699" s="33" t="s">
        <v>919</v>
      </c>
      <c r="D1699" s="26" t="s">
        <v>920</v>
      </c>
      <c r="E1699" s="26" t="s">
        <v>157</v>
      </c>
      <c r="F1699" s="30">
        <v>0.36</v>
      </c>
    </row>
    <row r="1700" spans="1:6" ht="15.75">
      <c r="A1700" s="26"/>
      <c r="B1700" s="27"/>
      <c r="C1700" s="38" t="s">
        <v>997</v>
      </c>
      <c r="D1700" s="26"/>
      <c r="E1700" s="26"/>
      <c r="F1700" s="30"/>
    </row>
    <row r="1701" spans="1:6" ht="15.75">
      <c r="A1701" s="26"/>
      <c r="B1701" s="27"/>
      <c r="C1701" s="26"/>
      <c r="D1701" s="26"/>
      <c r="E1701" s="26"/>
      <c r="F1701" s="30"/>
    </row>
    <row r="1702" spans="1:6" ht="15.75">
      <c r="A1702" s="26"/>
      <c r="B1702" s="27">
        <v>7030</v>
      </c>
      <c r="C1702" s="33" t="s">
        <v>734</v>
      </c>
      <c r="D1702" s="26" t="s">
        <v>921</v>
      </c>
      <c r="E1702" s="26" t="s">
        <v>922</v>
      </c>
      <c r="F1702" s="30">
        <v>0.42</v>
      </c>
    </row>
    <row r="1703" spans="1:6" ht="15.75">
      <c r="A1703" s="26"/>
      <c r="B1703" s="27"/>
      <c r="C1703" s="38" t="s">
        <v>77</v>
      </c>
      <c r="D1703" s="26"/>
      <c r="E1703" s="26"/>
      <c r="F1703" s="30"/>
    </row>
    <row r="1704" spans="1:6" ht="15.75">
      <c r="A1704" s="26"/>
      <c r="B1704" s="27"/>
      <c r="C1704" s="26"/>
      <c r="D1704" s="26"/>
      <c r="E1704" s="26"/>
      <c r="F1704" s="30"/>
    </row>
    <row r="1705" spans="1:6" ht="15.75">
      <c r="A1705" s="26"/>
      <c r="B1705" s="27">
        <v>7032</v>
      </c>
      <c r="C1705" s="33" t="s">
        <v>923</v>
      </c>
      <c r="D1705" s="26" t="s">
        <v>924</v>
      </c>
      <c r="E1705" s="26" t="s">
        <v>897</v>
      </c>
      <c r="F1705" s="30">
        <v>0.08</v>
      </c>
    </row>
    <row r="1706" spans="1:6" ht="15.75">
      <c r="A1706" s="26"/>
      <c r="B1706" s="27"/>
      <c r="C1706" s="38" t="s">
        <v>78</v>
      </c>
      <c r="D1706" s="26"/>
      <c r="E1706" s="26"/>
      <c r="F1706" s="30"/>
    </row>
    <row r="1707" spans="1:6" ht="15.75">
      <c r="A1707" s="26"/>
      <c r="B1707" s="27">
        <v>7034</v>
      </c>
      <c r="C1707" s="33" t="s">
        <v>925</v>
      </c>
      <c r="D1707" s="26" t="s">
        <v>734</v>
      </c>
      <c r="E1707" s="26" t="s">
        <v>907</v>
      </c>
      <c r="F1707" s="30">
        <v>0.11</v>
      </c>
    </row>
    <row r="1708" spans="1:6" ht="15.75">
      <c r="A1708" s="26"/>
      <c r="B1708" s="27"/>
      <c r="C1708" s="38" t="s">
        <v>1003</v>
      </c>
      <c r="D1708" s="26"/>
      <c r="E1708" s="26"/>
      <c r="F1708" s="30"/>
    </row>
    <row r="1709" spans="1:6" ht="15.75">
      <c r="A1709" s="26"/>
      <c r="B1709" s="27"/>
      <c r="C1709" s="38"/>
      <c r="D1709" s="26"/>
      <c r="E1709" s="26"/>
      <c r="F1709" s="30"/>
    </row>
    <row r="1710" spans="1:6" ht="15.75">
      <c r="A1710" s="26"/>
      <c r="B1710" s="27"/>
      <c r="C1710" s="38"/>
      <c r="D1710" s="26"/>
      <c r="E1710" s="35" t="s">
        <v>169</v>
      </c>
      <c r="F1710" s="36">
        <f>SUM(F1651:F1707)</f>
        <v>10.359999999999998</v>
      </c>
    </row>
    <row r="1711" spans="1:6" ht="15.75">
      <c r="A1711" s="44"/>
      <c r="B1711" s="45"/>
      <c r="C1711" s="51"/>
      <c r="D1711" s="44"/>
      <c r="E1711" s="44"/>
      <c r="F1711" s="46"/>
    </row>
    <row r="1712" spans="1:6" ht="15.75">
      <c r="A1712" s="26"/>
      <c r="B1712" s="27"/>
      <c r="C1712" s="37"/>
      <c r="D1712" s="32" t="s">
        <v>926</v>
      </c>
      <c r="E1712" s="35" t="s">
        <v>192</v>
      </c>
      <c r="F1712" s="36">
        <f>F1601</f>
        <v>5.682</v>
      </c>
    </row>
    <row r="1713" spans="1:6" ht="15.75">
      <c r="A1713" s="26"/>
      <c r="B1713" s="27"/>
      <c r="C1713" s="37"/>
      <c r="D1713" s="26"/>
      <c r="E1713" s="35" t="s">
        <v>927</v>
      </c>
      <c r="F1713" s="36">
        <f>F1606</f>
        <v>2.629</v>
      </c>
    </row>
    <row r="1714" spans="1:6" ht="15.75">
      <c r="A1714" s="26"/>
      <c r="B1714" s="27"/>
      <c r="C1714" s="37"/>
      <c r="D1714" s="26"/>
      <c r="E1714" s="35" t="s">
        <v>928</v>
      </c>
      <c r="F1714" s="36">
        <f>F1620</f>
        <v>6.428999999999999</v>
      </c>
    </row>
    <row r="1715" spans="1:6" ht="15.75">
      <c r="A1715" s="26"/>
      <c r="B1715" s="27"/>
      <c r="C1715" s="37"/>
      <c r="D1715" s="26"/>
      <c r="E1715" s="35" t="s">
        <v>195</v>
      </c>
      <c r="F1715" s="36">
        <f>F1649</f>
        <v>13.532999999999994</v>
      </c>
    </row>
    <row r="1716" spans="1:6" ht="15.75">
      <c r="A1716" s="26"/>
      <c r="B1716" s="27"/>
      <c r="C1716" s="37"/>
      <c r="D1716" s="26"/>
      <c r="E1716" s="35" t="s">
        <v>196</v>
      </c>
      <c r="F1716" s="36">
        <f>F1710</f>
        <v>10.359999999999998</v>
      </c>
    </row>
    <row r="1717" spans="1:6" ht="15.75">
      <c r="A1717" s="26"/>
      <c r="B1717" s="27"/>
      <c r="C1717" s="37"/>
      <c r="D1717" s="26"/>
      <c r="E1717" s="35" t="s">
        <v>929</v>
      </c>
      <c r="F1717" s="36">
        <f>SUM(F1712:F1716)</f>
        <v>38.63299999999999</v>
      </c>
    </row>
    <row r="1718" spans="1:6" ht="15.75">
      <c r="A1718" s="26"/>
      <c r="B1718" s="27"/>
      <c r="C1718" s="37"/>
      <c r="D1718" s="26"/>
      <c r="E1718" s="35" t="s">
        <v>198</v>
      </c>
      <c r="F1718" s="36">
        <v>71.005</v>
      </c>
    </row>
    <row r="1719" spans="1:6" ht="15.75">
      <c r="A1719" s="26"/>
      <c r="B1719" s="27"/>
      <c r="C1719" s="37"/>
      <c r="D1719" s="26"/>
      <c r="E1719" s="26"/>
      <c r="F1719" s="30"/>
    </row>
    <row r="1720" spans="1:6" ht="15.75">
      <c r="A1720" s="26"/>
      <c r="B1720" s="27"/>
      <c r="C1720" s="37"/>
      <c r="D1720" s="26"/>
      <c r="E1720" s="35" t="s">
        <v>199</v>
      </c>
      <c r="F1720" s="36">
        <f>F1717+F1718</f>
        <v>109.63799999999998</v>
      </c>
    </row>
    <row r="1721" spans="1:6" ht="15.75">
      <c r="A1721" s="44"/>
      <c r="B1721" s="45"/>
      <c r="C1721" s="51"/>
      <c r="D1721" s="44"/>
      <c r="E1721" s="52" t="s">
        <v>200</v>
      </c>
      <c r="F1721" s="53">
        <f>F1717/F1720*100</f>
        <v>35.23687042813622</v>
      </c>
    </row>
    <row r="1722" spans="1:6" ht="16.5" thickBot="1">
      <c r="A1722" s="60"/>
      <c r="B1722" s="61"/>
      <c r="C1722" s="62"/>
      <c r="D1722" s="5"/>
      <c r="E1722" s="63"/>
      <c r="F1722" s="64"/>
    </row>
    <row r="1723" spans="1:6" ht="16.5" thickBot="1">
      <c r="A1723" s="60"/>
      <c r="B1723" s="61"/>
      <c r="C1723" s="62"/>
      <c r="D1723" s="17" t="s">
        <v>970</v>
      </c>
      <c r="E1723" s="5"/>
      <c r="F1723" s="84"/>
    </row>
    <row r="1724" spans="1:6" ht="15.75">
      <c r="A1724" s="65"/>
      <c r="B1724" s="66"/>
      <c r="C1724" s="67"/>
      <c r="D1724" s="10"/>
      <c r="E1724" s="10"/>
      <c r="F1724" s="85"/>
    </row>
    <row r="1725" spans="1:6" ht="15.75">
      <c r="A1725" s="23" t="s">
        <v>84</v>
      </c>
      <c r="B1725" s="24"/>
      <c r="C1725" s="79" t="s">
        <v>85</v>
      </c>
      <c r="D1725" s="70" t="s">
        <v>86</v>
      </c>
      <c r="E1725" s="70" t="s">
        <v>87</v>
      </c>
      <c r="F1725" s="71" t="s">
        <v>88</v>
      </c>
    </row>
    <row r="1726" spans="1:6" ht="15.75">
      <c r="A1726" s="26"/>
      <c r="B1726" s="27"/>
      <c r="C1726" s="37"/>
      <c r="D1726" s="23" t="s">
        <v>36</v>
      </c>
      <c r="E1726" s="26"/>
      <c r="F1726" s="30"/>
    </row>
    <row r="1727" spans="1:7" ht="15.75">
      <c r="A1727" s="26"/>
      <c r="B1727" s="27"/>
      <c r="C1727" s="37"/>
      <c r="D1727" s="26"/>
      <c r="E1727" s="26"/>
      <c r="F1727" s="30"/>
      <c r="G1727" s="80"/>
    </row>
    <row r="1728" spans="1:6" ht="15.75">
      <c r="A1728" s="33" t="s">
        <v>482</v>
      </c>
      <c r="B1728" s="27"/>
      <c r="C1728" s="33" t="s">
        <v>930</v>
      </c>
      <c r="D1728" s="26" t="s">
        <v>146</v>
      </c>
      <c r="E1728" s="26" t="s">
        <v>931</v>
      </c>
      <c r="F1728" s="30">
        <v>0.059000000000000004</v>
      </c>
    </row>
    <row r="1729" spans="1:6" ht="15.75">
      <c r="A1729" s="33" t="s">
        <v>93</v>
      </c>
      <c r="B1729" s="27"/>
      <c r="C1729" s="26"/>
      <c r="D1729" s="26"/>
      <c r="E1729" s="26"/>
      <c r="F1729" s="30"/>
    </row>
    <row r="1730" spans="1:6" ht="15.75">
      <c r="A1730" s="26"/>
      <c r="B1730" s="27"/>
      <c r="C1730" s="26"/>
      <c r="D1730" s="26"/>
      <c r="E1730" s="35" t="s">
        <v>97</v>
      </c>
      <c r="F1730" s="36">
        <f>SUM(F1728)</f>
        <v>0.059000000000000004</v>
      </c>
    </row>
    <row r="1731" spans="1:6" ht="15.75">
      <c r="A1731" s="26"/>
      <c r="B1731" s="27"/>
      <c r="C1731" s="26"/>
      <c r="D1731" s="26"/>
      <c r="E1731" s="26"/>
      <c r="F1731" s="30"/>
    </row>
    <row r="1732" spans="1:6" ht="15.75">
      <c r="A1732" s="33" t="s">
        <v>330</v>
      </c>
      <c r="B1732" s="27"/>
      <c r="C1732" s="33" t="s">
        <v>932</v>
      </c>
      <c r="D1732" s="26" t="s">
        <v>933</v>
      </c>
      <c r="E1732" s="26" t="s">
        <v>931</v>
      </c>
      <c r="F1732" s="30">
        <v>2.249</v>
      </c>
    </row>
    <row r="1733" spans="1:6" ht="15.75">
      <c r="A1733" s="26"/>
      <c r="B1733" s="27"/>
      <c r="C1733" s="33" t="s">
        <v>934</v>
      </c>
      <c r="D1733" s="26"/>
      <c r="E1733" s="26"/>
      <c r="F1733" s="30"/>
    </row>
    <row r="1734" spans="1:6" ht="15.75">
      <c r="A1734" s="26"/>
      <c r="B1734" s="27"/>
      <c r="C1734" s="26"/>
      <c r="D1734" s="26"/>
      <c r="E1734" s="26"/>
      <c r="F1734" s="30"/>
    </row>
    <row r="1735" spans="1:6" ht="15.75">
      <c r="A1735" s="26"/>
      <c r="B1735" s="27"/>
      <c r="C1735" s="33" t="s">
        <v>935</v>
      </c>
      <c r="D1735" s="26" t="s">
        <v>936</v>
      </c>
      <c r="E1735" s="26" t="s">
        <v>270</v>
      </c>
      <c r="F1735" s="30">
        <v>0.87</v>
      </c>
    </row>
    <row r="1736" spans="1:6" ht="15.75">
      <c r="A1736" s="26"/>
      <c r="B1736" s="27"/>
      <c r="C1736" s="33" t="s">
        <v>937</v>
      </c>
      <c r="D1736" s="26"/>
      <c r="E1736" s="26"/>
      <c r="F1736" s="30"/>
    </row>
    <row r="1737" spans="1:6" ht="15.75">
      <c r="A1737" s="26"/>
      <c r="B1737" s="27"/>
      <c r="C1737" s="33" t="s">
        <v>741</v>
      </c>
      <c r="D1737" s="26" t="s">
        <v>270</v>
      </c>
      <c r="E1737" s="26" t="s">
        <v>931</v>
      </c>
      <c r="F1737" s="30">
        <v>0.622</v>
      </c>
    </row>
    <row r="1738" spans="1:6" ht="15.75">
      <c r="A1738" s="26"/>
      <c r="B1738" s="27"/>
      <c r="C1738" s="33" t="s">
        <v>938</v>
      </c>
      <c r="D1738" s="26"/>
      <c r="E1738" s="26"/>
      <c r="F1738" s="30"/>
    </row>
    <row r="1739" spans="1:255" ht="15.75">
      <c r="A1739" s="50"/>
      <c r="B1739" s="72"/>
      <c r="C1739" s="50"/>
      <c r="D1739" s="50"/>
      <c r="E1739" s="35" t="s">
        <v>939</v>
      </c>
      <c r="F1739" s="36">
        <f>F1735+F1737</f>
        <v>1.492</v>
      </c>
      <c r="G1739" s="74"/>
      <c r="H1739" s="74"/>
      <c r="I1739" s="74"/>
      <c r="J1739" s="74"/>
      <c r="K1739" s="74"/>
      <c r="L1739" s="74"/>
      <c r="M1739" s="74"/>
      <c r="N1739" s="74"/>
      <c r="O1739" s="74"/>
      <c r="P1739" s="74"/>
      <c r="Q1739" s="74"/>
      <c r="R1739" s="74"/>
      <c r="S1739" s="74"/>
      <c r="T1739" s="74"/>
      <c r="U1739" s="74"/>
      <c r="V1739" s="74"/>
      <c r="W1739" s="74"/>
      <c r="X1739" s="74"/>
      <c r="Y1739" s="74"/>
      <c r="Z1739" s="74"/>
      <c r="AA1739" s="74"/>
      <c r="AB1739" s="74"/>
      <c r="AC1739" s="74"/>
      <c r="AD1739" s="74"/>
      <c r="AE1739" s="74"/>
      <c r="AF1739" s="74"/>
      <c r="AG1739" s="74"/>
      <c r="AH1739" s="74"/>
      <c r="AI1739" s="74"/>
      <c r="AJ1739" s="74"/>
      <c r="AK1739" s="74"/>
      <c r="AL1739" s="74"/>
      <c r="AM1739" s="74"/>
      <c r="AN1739" s="74"/>
      <c r="AO1739" s="74"/>
      <c r="AP1739" s="74"/>
      <c r="AQ1739" s="74"/>
      <c r="AR1739" s="74"/>
      <c r="AS1739" s="74"/>
      <c r="AT1739" s="74"/>
      <c r="AU1739" s="74"/>
      <c r="AV1739" s="74"/>
      <c r="AW1739" s="74"/>
      <c r="AX1739" s="74"/>
      <c r="AY1739" s="74"/>
      <c r="AZ1739" s="74"/>
      <c r="BA1739" s="74"/>
      <c r="BB1739" s="74"/>
      <c r="BC1739" s="74"/>
      <c r="BD1739" s="74"/>
      <c r="BE1739" s="74"/>
      <c r="BF1739" s="74"/>
      <c r="BG1739" s="74"/>
      <c r="BH1739" s="74"/>
      <c r="BI1739" s="74"/>
      <c r="BJ1739" s="74"/>
      <c r="BK1739" s="74"/>
      <c r="BL1739" s="74"/>
      <c r="BM1739" s="74"/>
      <c r="BN1739" s="74"/>
      <c r="BO1739" s="74"/>
      <c r="BP1739" s="74"/>
      <c r="BQ1739" s="74"/>
      <c r="BR1739" s="74"/>
      <c r="BS1739" s="74"/>
      <c r="BT1739" s="74"/>
      <c r="BU1739" s="74"/>
      <c r="BV1739" s="74"/>
      <c r="BW1739" s="74"/>
      <c r="BX1739" s="74"/>
      <c r="BY1739" s="74"/>
      <c r="BZ1739" s="74"/>
      <c r="CA1739" s="74"/>
      <c r="CB1739" s="74"/>
      <c r="CC1739" s="74"/>
      <c r="CD1739" s="74"/>
      <c r="CE1739" s="74"/>
      <c r="CF1739" s="74"/>
      <c r="CG1739" s="74"/>
      <c r="CH1739" s="74"/>
      <c r="CI1739" s="74"/>
      <c r="CJ1739" s="74"/>
      <c r="CK1739" s="74"/>
      <c r="CL1739" s="74"/>
      <c r="CM1739" s="74"/>
      <c r="CN1739" s="74"/>
      <c r="CO1739" s="74"/>
      <c r="CP1739" s="74"/>
      <c r="CQ1739" s="74"/>
      <c r="CR1739" s="74"/>
      <c r="CS1739" s="74"/>
      <c r="CT1739" s="74"/>
      <c r="CU1739" s="74"/>
      <c r="CV1739" s="74"/>
      <c r="CW1739" s="74"/>
      <c r="CX1739" s="74"/>
      <c r="CY1739" s="74"/>
      <c r="CZ1739" s="74"/>
      <c r="DA1739" s="74"/>
      <c r="DB1739" s="74"/>
      <c r="DC1739" s="74"/>
      <c r="DD1739" s="74"/>
      <c r="DE1739" s="74"/>
      <c r="DF1739" s="74"/>
      <c r="DG1739" s="74"/>
      <c r="DH1739" s="74"/>
      <c r="DI1739" s="74"/>
      <c r="DJ1739" s="74"/>
      <c r="DK1739" s="74"/>
      <c r="DL1739" s="74"/>
      <c r="DM1739" s="74"/>
      <c r="DN1739" s="74"/>
      <c r="DO1739" s="74"/>
      <c r="DP1739" s="74"/>
      <c r="DQ1739" s="74"/>
      <c r="DR1739" s="74"/>
      <c r="DS1739" s="74"/>
      <c r="DT1739" s="74"/>
      <c r="DU1739" s="74"/>
      <c r="DV1739" s="74"/>
      <c r="DW1739" s="74"/>
      <c r="DX1739" s="74"/>
      <c r="DY1739" s="74"/>
      <c r="DZ1739" s="74"/>
      <c r="EA1739" s="74"/>
      <c r="EB1739" s="74"/>
      <c r="EC1739" s="74"/>
      <c r="ED1739" s="74"/>
      <c r="EE1739" s="74"/>
      <c r="EF1739" s="74"/>
      <c r="EG1739" s="74"/>
      <c r="EH1739" s="74"/>
      <c r="EI1739" s="74"/>
      <c r="EJ1739" s="74"/>
      <c r="EK1739" s="74"/>
      <c r="EL1739" s="74"/>
      <c r="EM1739" s="74"/>
      <c r="EN1739" s="74"/>
      <c r="EO1739" s="74"/>
      <c r="EP1739" s="74"/>
      <c r="EQ1739" s="74"/>
      <c r="ER1739" s="74"/>
      <c r="ES1739" s="74"/>
      <c r="ET1739" s="74"/>
      <c r="EU1739" s="74"/>
      <c r="EV1739" s="74"/>
      <c r="EW1739" s="74"/>
      <c r="EX1739" s="74"/>
      <c r="EY1739" s="74"/>
      <c r="EZ1739" s="74"/>
      <c r="FA1739" s="74"/>
      <c r="FB1739" s="74"/>
      <c r="FC1739" s="74"/>
      <c r="FD1739" s="74"/>
      <c r="FE1739" s="74"/>
      <c r="FF1739" s="74"/>
      <c r="FG1739" s="74"/>
      <c r="FH1739" s="74"/>
      <c r="FI1739" s="74"/>
      <c r="FJ1739" s="74"/>
      <c r="FK1739" s="74"/>
      <c r="FL1739" s="74"/>
      <c r="FM1739" s="74"/>
      <c r="FN1739" s="74"/>
      <c r="FO1739" s="74"/>
      <c r="FP1739" s="74"/>
      <c r="FQ1739" s="74"/>
      <c r="FR1739" s="74"/>
      <c r="FS1739" s="74"/>
      <c r="FT1739" s="74"/>
      <c r="FU1739" s="74"/>
      <c r="FV1739" s="74"/>
      <c r="FW1739" s="74"/>
      <c r="FX1739" s="74"/>
      <c r="FY1739" s="74"/>
      <c r="FZ1739" s="74"/>
      <c r="GA1739" s="74"/>
      <c r="GB1739" s="74"/>
      <c r="GC1739" s="74"/>
      <c r="GD1739" s="74"/>
      <c r="GE1739" s="74"/>
      <c r="GF1739" s="74"/>
      <c r="GG1739" s="74"/>
      <c r="GH1739" s="74"/>
      <c r="GI1739" s="74"/>
      <c r="GJ1739" s="74"/>
      <c r="GK1739" s="74"/>
      <c r="GL1739" s="74"/>
      <c r="GM1739" s="74"/>
      <c r="GN1739" s="74"/>
      <c r="GO1739" s="74"/>
      <c r="GP1739" s="74"/>
      <c r="GQ1739" s="74"/>
      <c r="GR1739" s="74"/>
      <c r="GS1739" s="74"/>
      <c r="GT1739" s="74"/>
      <c r="GU1739" s="74"/>
      <c r="GV1739" s="74"/>
      <c r="GW1739" s="74"/>
      <c r="GX1739" s="74"/>
      <c r="GY1739" s="74"/>
      <c r="GZ1739" s="74"/>
      <c r="HA1739" s="74"/>
      <c r="HB1739" s="74"/>
      <c r="HC1739" s="74"/>
      <c r="HD1739" s="74"/>
      <c r="HE1739" s="74"/>
      <c r="HF1739" s="74"/>
      <c r="HG1739" s="74"/>
      <c r="HH1739" s="74"/>
      <c r="HI1739" s="74"/>
      <c r="HJ1739" s="74"/>
      <c r="HK1739" s="74"/>
      <c r="HL1739" s="74"/>
      <c r="HM1739" s="74"/>
      <c r="HN1739" s="74"/>
      <c r="HO1739" s="74"/>
      <c r="HP1739" s="74"/>
      <c r="HQ1739" s="74"/>
      <c r="HR1739" s="74"/>
      <c r="HS1739" s="74"/>
      <c r="HT1739" s="74"/>
      <c r="HU1739" s="74"/>
      <c r="HV1739" s="74"/>
      <c r="HW1739" s="74"/>
      <c r="HX1739" s="74"/>
      <c r="HY1739" s="74"/>
      <c r="HZ1739" s="74"/>
      <c r="IA1739" s="74"/>
      <c r="IB1739" s="74"/>
      <c r="IC1739" s="74"/>
      <c r="ID1739" s="74"/>
      <c r="IE1739" s="74"/>
      <c r="IF1739" s="74"/>
      <c r="IG1739" s="74"/>
      <c r="IH1739" s="74"/>
      <c r="II1739" s="74"/>
      <c r="IJ1739" s="74"/>
      <c r="IK1739" s="74"/>
      <c r="IL1739" s="74"/>
      <c r="IM1739" s="74"/>
      <c r="IN1739" s="74"/>
      <c r="IO1739" s="74"/>
      <c r="IP1739" s="74"/>
      <c r="IQ1739" s="74"/>
      <c r="IR1739" s="74"/>
      <c r="IS1739" s="74"/>
      <c r="IT1739" s="74"/>
      <c r="IU1739" s="74"/>
    </row>
    <row r="1740" spans="1:6" ht="15.75">
      <c r="A1740" s="26"/>
      <c r="B1740" s="27"/>
      <c r="C1740" s="26"/>
      <c r="D1740" s="26"/>
      <c r="E1740" s="26"/>
      <c r="F1740" s="30"/>
    </row>
    <row r="1741" spans="1:6" ht="15.75">
      <c r="A1741" s="26"/>
      <c r="B1741" s="27"/>
      <c r="C1741" s="33" t="s">
        <v>940</v>
      </c>
      <c r="D1741" s="26" t="s">
        <v>941</v>
      </c>
      <c r="E1741" s="26" t="s">
        <v>270</v>
      </c>
      <c r="F1741" s="30">
        <v>0.519</v>
      </c>
    </row>
    <row r="1742" spans="1:6" ht="15.75">
      <c r="A1742" s="26"/>
      <c r="B1742" s="27"/>
      <c r="C1742" s="33" t="s">
        <v>942</v>
      </c>
      <c r="D1742" s="26"/>
      <c r="E1742" s="26"/>
      <c r="F1742" s="30"/>
    </row>
    <row r="1743" spans="1:6" ht="15.75">
      <c r="A1743" s="26"/>
      <c r="B1743" s="27"/>
      <c r="C1743" s="26"/>
      <c r="D1743" s="26"/>
      <c r="E1743" s="26"/>
      <c r="F1743" s="30"/>
    </row>
    <row r="1744" spans="1:6" ht="15.75">
      <c r="A1744" s="26"/>
      <c r="B1744" s="27"/>
      <c r="C1744" s="33" t="s">
        <v>943</v>
      </c>
      <c r="D1744" s="26" t="s">
        <v>270</v>
      </c>
      <c r="E1744" s="26" t="s">
        <v>931</v>
      </c>
      <c r="F1744" s="30">
        <v>0.023</v>
      </c>
    </row>
    <row r="1745" spans="1:6" ht="15.75">
      <c r="A1745" s="26"/>
      <c r="B1745" s="27"/>
      <c r="C1745" s="26"/>
      <c r="D1745" s="26"/>
      <c r="E1745" s="26"/>
      <c r="F1745" s="30"/>
    </row>
    <row r="1746" spans="1:6" ht="15.75">
      <c r="A1746" s="26"/>
      <c r="B1746" s="27">
        <v>8022</v>
      </c>
      <c r="C1746" s="33" t="s">
        <v>944</v>
      </c>
      <c r="D1746" s="26" t="s">
        <v>936</v>
      </c>
      <c r="E1746" s="26" t="s">
        <v>146</v>
      </c>
      <c r="F1746" s="30">
        <v>0.37</v>
      </c>
    </row>
    <row r="1747" spans="1:6" ht="15.75">
      <c r="A1747" s="26"/>
      <c r="B1747" s="27"/>
      <c r="C1747" s="38" t="s">
        <v>123</v>
      </c>
      <c r="D1747" s="26"/>
      <c r="E1747" s="26"/>
      <c r="F1747" s="30"/>
    </row>
    <row r="1748" spans="1:6" ht="15.75">
      <c r="A1748" s="26"/>
      <c r="B1748" s="27"/>
      <c r="C1748" s="26"/>
      <c r="D1748" s="26"/>
      <c r="E1748" s="26"/>
      <c r="F1748" s="30"/>
    </row>
    <row r="1749" spans="1:6" ht="15.75">
      <c r="A1749" s="26"/>
      <c r="B1749" s="27"/>
      <c r="C1749" s="26"/>
      <c r="D1749" s="26"/>
      <c r="E1749" s="35" t="s">
        <v>124</v>
      </c>
      <c r="F1749" s="36">
        <f>SUM(F1732:F1746)-F1739</f>
        <v>4.6530000000000005</v>
      </c>
    </row>
    <row r="1750" spans="1:6" ht="15.75">
      <c r="A1750" s="26"/>
      <c r="B1750" s="27"/>
      <c r="C1750" s="26"/>
      <c r="D1750" s="26"/>
      <c r="E1750" s="26"/>
      <c r="F1750" s="30"/>
    </row>
    <row r="1751" spans="1:6" ht="15.75">
      <c r="A1751" s="33" t="s">
        <v>236</v>
      </c>
      <c r="B1751" s="27">
        <v>8004</v>
      </c>
      <c r="C1751" s="33" t="s">
        <v>945</v>
      </c>
      <c r="D1751" s="26" t="s">
        <v>946</v>
      </c>
      <c r="E1751" s="26" t="s">
        <v>146</v>
      </c>
      <c r="F1751" s="34" t="s">
        <v>947</v>
      </c>
    </row>
    <row r="1752" spans="1:6" ht="15.75">
      <c r="A1752" s="26"/>
      <c r="B1752" s="27"/>
      <c r="C1752" s="38" t="s">
        <v>123</v>
      </c>
      <c r="D1752" s="26"/>
      <c r="E1752" s="26"/>
      <c r="F1752" s="30"/>
    </row>
    <row r="1753" spans="1:6" ht="15.75">
      <c r="A1753" s="26"/>
      <c r="B1753" s="27"/>
      <c r="C1753" s="38"/>
      <c r="D1753" s="26"/>
      <c r="E1753" s="26"/>
      <c r="F1753" s="30"/>
    </row>
    <row r="1754" spans="1:6" ht="15.75">
      <c r="A1754" s="33" t="s">
        <v>236</v>
      </c>
      <c r="B1754" s="27">
        <v>8002</v>
      </c>
      <c r="C1754" s="33" t="s">
        <v>948</v>
      </c>
      <c r="D1754" s="26" t="s">
        <v>949</v>
      </c>
      <c r="E1754" s="26" t="s">
        <v>950</v>
      </c>
      <c r="F1754" s="30">
        <v>0.3</v>
      </c>
    </row>
    <row r="1755" spans="1:6" ht="15.75">
      <c r="A1755" s="26"/>
      <c r="B1755" s="27"/>
      <c r="C1755" s="38" t="s">
        <v>123</v>
      </c>
      <c r="D1755" s="26"/>
      <c r="E1755" s="26"/>
      <c r="F1755" s="30"/>
    </row>
    <row r="1756" spans="1:6" ht="15.75">
      <c r="A1756" s="26"/>
      <c r="B1756" s="27"/>
      <c r="C1756" s="26"/>
      <c r="D1756" s="26"/>
      <c r="E1756" s="26"/>
      <c r="F1756" s="30"/>
    </row>
    <row r="1757" spans="1:6" ht="15.75">
      <c r="A1757" s="26"/>
      <c r="B1757" s="27">
        <v>8004</v>
      </c>
      <c r="C1757" s="33" t="s">
        <v>278</v>
      </c>
      <c r="D1757" s="26" t="s">
        <v>951</v>
      </c>
      <c r="E1757" s="26" t="s">
        <v>952</v>
      </c>
      <c r="F1757" s="30">
        <v>0.15</v>
      </c>
    </row>
    <row r="1758" spans="1:6" ht="15.75">
      <c r="A1758" s="26"/>
      <c r="B1758" s="27"/>
      <c r="C1758" s="38" t="s">
        <v>123</v>
      </c>
      <c r="D1758" s="26"/>
      <c r="E1758" s="26"/>
      <c r="F1758" s="30"/>
    </row>
    <row r="1759" spans="1:6" ht="15.75">
      <c r="A1759" s="26"/>
      <c r="B1759" s="27"/>
      <c r="C1759" s="26"/>
      <c r="D1759" s="26"/>
      <c r="E1759" s="26"/>
      <c r="F1759" s="30"/>
    </row>
    <row r="1760" spans="1:6" ht="15.75">
      <c r="A1760" s="26"/>
      <c r="B1760" s="27">
        <v>8006</v>
      </c>
      <c r="C1760" s="33" t="s">
        <v>953</v>
      </c>
      <c r="D1760" s="26" t="s">
        <v>952</v>
      </c>
      <c r="E1760" s="26" t="s">
        <v>954</v>
      </c>
      <c r="F1760" s="30">
        <v>0.11</v>
      </c>
    </row>
    <row r="1761" spans="1:6" ht="15.75">
      <c r="A1761" s="26"/>
      <c r="B1761" s="27"/>
      <c r="C1761" s="38" t="s">
        <v>123</v>
      </c>
      <c r="D1761" s="26"/>
      <c r="E1761" s="26"/>
      <c r="F1761" s="30"/>
    </row>
    <row r="1762" spans="1:6" ht="15.75">
      <c r="A1762" s="26"/>
      <c r="B1762" s="27"/>
      <c r="C1762" s="26"/>
      <c r="D1762" s="26"/>
      <c r="E1762" s="26"/>
      <c r="F1762" s="30"/>
    </row>
    <row r="1763" spans="1:6" ht="15.75">
      <c r="A1763" s="26"/>
      <c r="B1763" s="27">
        <v>8008</v>
      </c>
      <c r="C1763" s="33" t="s">
        <v>955</v>
      </c>
      <c r="D1763" s="26" t="s">
        <v>270</v>
      </c>
      <c r="E1763" s="26" t="s">
        <v>931</v>
      </c>
      <c r="F1763" s="30">
        <v>0.66</v>
      </c>
    </row>
    <row r="1764" spans="1:6" ht="15.75">
      <c r="A1764" s="26"/>
      <c r="B1764" s="27"/>
      <c r="C1764" s="38" t="s">
        <v>123</v>
      </c>
      <c r="D1764" s="26"/>
      <c r="E1764" s="26"/>
      <c r="F1764" s="30"/>
    </row>
    <row r="1765" spans="1:6" ht="15.75">
      <c r="A1765" s="26"/>
      <c r="B1765" s="27"/>
      <c r="C1765" s="26"/>
      <c r="D1765" s="26"/>
      <c r="E1765" s="26"/>
      <c r="F1765" s="30"/>
    </row>
    <row r="1766" spans="1:6" ht="15.75">
      <c r="A1766" s="26"/>
      <c r="B1766" s="27">
        <v>8011</v>
      </c>
      <c r="C1766" s="33" t="s">
        <v>956</v>
      </c>
      <c r="D1766" s="26" t="s">
        <v>146</v>
      </c>
      <c r="E1766" s="26" t="s">
        <v>931</v>
      </c>
      <c r="F1766" s="30">
        <v>0.03</v>
      </c>
    </row>
    <row r="1767" spans="1:6" ht="15.75">
      <c r="A1767" s="26"/>
      <c r="B1767" s="27"/>
      <c r="C1767" s="38" t="s">
        <v>123</v>
      </c>
      <c r="D1767" s="26"/>
      <c r="E1767" s="26"/>
      <c r="F1767" s="30"/>
    </row>
    <row r="1768" spans="1:6" ht="15.75">
      <c r="A1768" s="26"/>
      <c r="B1768" s="27"/>
      <c r="C1768" s="26"/>
      <c r="D1768" s="26"/>
      <c r="E1768" s="26"/>
      <c r="F1768" s="30"/>
    </row>
    <row r="1769" spans="1:6" ht="15.75">
      <c r="A1769" s="26"/>
      <c r="B1769" s="27">
        <v>8012</v>
      </c>
      <c r="C1769" s="33" t="s">
        <v>950</v>
      </c>
      <c r="D1769" s="26" t="s">
        <v>954</v>
      </c>
      <c r="E1769" s="26" t="s">
        <v>957</v>
      </c>
      <c r="F1769" s="30">
        <v>0.61</v>
      </c>
    </row>
    <row r="1770" spans="1:6" ht="15.75">
      <c r="A1770" s="26"/>
      <c r="B1770" s="27"/>
      <c r="C1770" s="38" t="s">
        <v>123</v>
      </c>
      <c r="D1770" s="26"/>
      <c r="E1770" s="26"/>
      <c r="F1770" s="30"/>
    </row>
    <row r="1771" spans="1:6" ht="15.75">
      <c r="A1771" s="26"/>
      <c r="B1771" s="27"/>
      <c r="C1771" s="26"/>
      <c r="D1771" s="26"/>
      <c r="E1771" s="26"/>
      <c r="F1771" s="30"/>
    </row>
    <row r="1772" spans="1:6" ht="15.75">
      <c r="A1772" s="26"/>
      <c r="B1772" s="27">
        <v>8014</v>
      </c>
      <c r="C1772" s="33" t="s">
        <v>661</v>
      </c>
      <c r="D1772" s="26" t="s">
        <v>955</v>
      </c>
      <c r="E1772" s="26" t="s">
        <v>931</v>
      </c>
      <c r="F1772" s="30">
        <v>0.73</v>
      </c>
    </row>
    <row r="1773" spans="1:6" ht="15.75">
      <c r="A1773" s="26"/>
      <c r="B1773" s="27"/>
      <c r="C1773" s="38" t="s">
        <v>117</v>
      </c>
      <c r="D1773" s="26"/>
      <c r="E1773" s="26"/>
      <c r="F1773" s="30"/>
    </row>
    <row r="1774" spans="1:6" ht="15.75">
      <c r="A1774" s="26"/>
      <c r="B1774" s="27"/>
      <c r="C1774" s="26"/>
      <c r="D1774" s="26"/>
      <c r="E1774" s="26"/>
      <c r="F1774" s="30"/>
    </row>
    <row r="1775" spans="1:6" ht="15.75">
      <c r="A1775" s="26"/>
      <c r="B1775" s="27">
        <v>8016</v>
      </c>
      <c r="C1775" s="33" t="s">
        <v>306</v>
      </c>
      <c r="D1775" s="26" t="s">
        <v>958</v>
      </c>
      <c r="E1775" s="26" t="s">
        <v>955</v>
      </c>
      <c r="F1775" s="30">
        <v>0.5</v>
      </c>
    </row>
    <row r="1776" spans="1:6" ht="15.75">
      <c r="A1776" s="26"/>
      <c r="B1776" s="27"/>
      <c r="C1776" s="38" t="s">
        <v>123</v>
      </c>
      <c r="D1776" s="26"/>
      <c r="E1776" s="26"/>
      <c r="F1776" s="30"/>
    </row>
    <row r="1777" spans="1:6" ht="15.75">
      <c r="A1777" s="26"/>
      <c r="B1777" s="27"/>
      <c r="C1777" s="26"/>
      <c r="D1777" s="26"/>
      <c r="E1777" s="26"/>
      <c r="F1777" s="30"/>
    </row>
    <row r="1778" spans="1:6" ht="15.75">
      <c r="A1778" s="26"/>
      <c r="B1778" s="27">
        <v>8020</v>
      </c>
      <c r="C1778" s="33" t="s">
        <v>951</v>
      </c>
      <c r="D1778" s="26" t="s">
        <v>959</v>
      </c>
      <c r="E1778" s="26" t="s">
        <v>146</v>
      </c>
      <c r="F1778" s="30">
        <v>0.47</v>
      </c>
    </row>
    <row r="1779" spans="1:6" ht="15.75">
      <c r="A1779" s="26"/>
      <c r="B1779" s="27"/>
      <c r="C1779" s="38" t="s">
        <v>123</v>
      </c>
      <c r="D1779" s="26"/>
      <c r="E1779" s="26"/>
      <c r="F1779" s="30"/>
    </row>
    <row r="1780" spans="1:6" ht="15.75">
      <c r="A1780" s="26"/>
      <c r="B1780" s="27"/>
      <c r="C1780" s="26"/>
      <c r="D1780" s="26"/>
      <c r="E1780" s="26"/>
      <c r="F1780" s="30"/>
    </row>
    <row r="1781" spans="1:6" ht="15.75">
      <c r="A1781" s="26"/>
      <c r="B1781" s="27">
        <v>8024</v>
      </c>
      <c r="C1781" s="33" t="s">
        <v>949</v>
      </c>
      <c r="D1781" s="26" t="s">
        <v>954</v>
      </c>
      <c r="E1781" s="26" t="s">
        <v>957</v>
      </c>
      <c r="F1781" s="30">
        <v>0.8</v>
      </c>
    </row>
    <row r="1782" spans="1:6" ht="15.75">
      <c r="A1782" s="26"/>
      <c r="B1782" s="27"/>
      <c r="C1782" s="38" t="s">
        <v>117</v>
      </c>
      <c r="D1782" s="26"/>
      <c r="E1782" s="26"/>
      <c r="F1782" s="30"/>
    </row>
    <row r="1783" spans="1:6" ht="15.75">
      <c r="A1783" s="26"/>
      <c r="B1783" s="27"/>
      <c r="C1783" s="26"/>
      <c r="D1783" s="26"/>
      <c r="E1783" s="26"/>
      <c r="F1783" s="30"/>
    </row>
    <row r="1784" spans="1:6" ht="15.75">
      <c r="A1784" s="26"/>
      <c r="B1784" s="27">
        <v>8026</v>
      </c>
      <c r="C1784" s="33" t="s">
        <v>392</v>
      </c>
      <c r="D1784" s="26" t="s">
        <v>936</v>
      </c>
      <c r="E1784" s="26" t="s">
        <v>256</v>
      </c>
      <c r="F1784" s="30">
        <v>0.56</v>
      </c>
    </row>
    <row r="1785" spans="1:6" ht="15.75">
      <c r="A1785" s="26"/>
      <c r="B1785" s="27"/>
      <c r="C1785" s="38" t="s">
        <v>123</v>
      </c>
      <c r="D1785" s="26"/>
      <c r="E1785" s="26"/>
      <c r="F1785" s="30"/>
    </row>
    <row r="1786" spans="1:6" ht="15.75">
      <c r="A1786" s="26"/>
      <c r="B1786" s="27"/>
      <c r="C1786" s="26"/>
      <c r="D1786" s="26"/>
      <c r="E1786" s="26"/>
      <c r="F1786" s="30"/>
    </row>
    <row r="1787" spans="1:6" ht="15.75">
      <c r="A1787" s="26"/>
      <c r="B1787" s="27">
        <v>8027</v>
      </c>
      <c r="C1787" s="33" t="s">
        <v>256</v>
      </c>
      <c r="D1787" s="26" t="s">
        <v>954</v>
      </c>
      <c r="E1787" s="26" t="s">
        <v>392</v>
      </c>
      <c r="F1787" s="30">
        <v>0.23</v>
      </c>
    </row>
    <row r="1788" spans="1:6" ht="15.75">
      <c r="A1788" s="26"/>
      <c r="B1788" s="27"/>
      <c r="C1788" s="38" t="s">
        <v>123</v>
      </c>
      <c r="D1788" s="26"/>
      <c r="E1788" s="26"/>
      <c r="F1788" s="30"/>
    </row>
    <row r="1789" spans="1:6" ht="15.75">
      <c r="A1789" s="26"/>
      <c r="B1789" s="27"/>
      <c r="C1789" s="26"/>
      <c r="D1789" s="26"/>
      <c r="E1789" s="26"/>
      <c r="F1789" s="30"/>
    </row>
    <row r="1790" spans="1:6" ht="15.75">
      <c r="A1790" s="26"/>
      <c r="B1790" s="27">
        <v>8028</v>
      </c>
      <c r="C1790" s="33" t="s">
        <v>960</v>
      </c>
      <c r="D1790" s="26" t="s">
        <v>951</v>
      </c>
      <c r="E1790" s="26" t="s">
        <v>954</v>
      </c>
      <c r="F1790" s="30">
        <v>0.17</v>
      </c>
    </row>
    <row r="1791" spans="1:6" ht="15.75">
      <c r="A1791" s="26"/>
      <c r="B1791" s="27"/>
      <c r="C1791" s="38" t="s">
        <v>123</v>
      </c>
      <c r="D1791" s="26"/>
      <c r="E1791" s="26"/>
      <c r="F1791" s="30"/>
    </row>
    <row r="1792" spans="1:6" ht="15.75">
      <c r="A1792" s="26"/>
      <c r="B1792" s="27"/>
      <c r="C1792" s="26"/>
      <c r="D1792" s="26"/>
      <c r="E1792" s="26"/>
      <c r="F1792" s="30"/>
    </row>
    <row r="1793" spans="1:6" ht="15.75">
      <c r="A1793" s="26"/>
      <c r="B1793" s="27"/>
      <c r="C1793" s="26"/>
      <c r="D1793" s="26"/>
      <c r="E1793" s="26"/>
      <c r="F1793" s="30"/>
    </row>
    <row r="1794" spans="1:6" ht="15.75">
      <c r="A1794" s="26"/>
      <c r="B1794" s="27">
        <v>8030</v>
      </c>
      <c r="C1794" s="33" t="s">
        <v>952</v>
      </c>
      <c r="D1794" s="26" t="s">
        <v>961</v>
      </c>
      <c r="E1794" s="26" t="s">
        <v>962</v>
      </c>
      <c r="F1794" s="30">
        <v>0.01</v>
      </c>
    </row>
    <row r="1795" spans="1:6" ht="15.75">
      <c r="A1795" s="26"/>
      <c r="B1795" s="27"/>
      <c r="C1795" s="38" t="s">
        <v>123</v>
      </c>
      <c r="D1795" s="26"/>
      <c r="E1795" s="26"/>
      <c r="F1795" s="30"/>
    </row>
    <row r="1796" spans="1:6" ht="15.75">
      <c r="A1796" s="26"/>
      <c r="B1796" s="27"/>
      <c r="C1796" s="26"/>
      <c r="D1796" s="26"/>
      <c r="E1796" s="26"/>
      <c r="F1796" s="30"/>
    </row>
    <row r="1797" spans="1:6" ht="15.75">
      <c r="A1797" s="26"/>
      <c r="B1797" s="27">
        <v>8032</v>
      </c>
      <c r="C1797" s="33" t="s">
        <v>963</v>
      </c>
      <c r="D1797" s="26" t="s">
        <v>964</v>
      </c>
      <c r="E1797" s="26" t="s">
        <v>661</v>
      </c>
      <c r="F1797" s="30">
        <v>0.24</v>
      </c>
    </row>
    <row r="1798" spans="1:6" ht="15.75">
      <c r="A1798" s="26"/>
      <c r="B1798" s="27"/>
      <c r="C1798" s="38" t="s">
        <v>123</v>
      </c>
      <c r="D1798" s="26"/>
      <c r="E1798" s="26"/>
      <c r="F1798" s="30"/>
    </row>
    <row r="1799" spans="1:6" ht="15.75">
      <c r="A1799" s="26"/>
      <c r="B1799" s="27">
        <v>8034</v>
      </c>
      <c r="C1799" s="33" t="s">
        <v>958</v>
      </c>
      <c r="D1799" s="26" t="s">
        <v>146</v>
      </c>
      <c r="E1799" s="26" t="s">
        <v>931</v>
      </c>
      <c r="F1799" s="30">
        <v>0.63</v>
      </c>
    </row>
    <row r="1800" spans="1:6" ht="15.75">
      <c r="A1800" s="26"/>
      <c r="B1800" s="27"/>
      <c r="C1800" s="38" t="s">
        <v>123</v>
      </c>
      <c r="D1800" s="26"/>
      <c r="E1800" s="26"/>
      <c r="F1800" s="30"/>
    </row>
    <row r="1801" spans="1:6" ht="15.75">
      <c r="A1801" s="26"/>
      <c r="B1801" s="27"/>
      <c r="C1801" s="38"/>
      <c r="D1801" s="26"/>
      <c r="E1801" s="26"/>
      <c r="F1801" s="30"/>
    </row>
    <row r="1802" spans="1:6" ht="15.75">
      <c r="A1802" s="26"/>
      <c r="B1802" s="27"/>
      <c r="C1802" s="38"/>
      <c r="D1802" s="26"/>
      <c r="E1802" s="35" t="s">
        <v>169</v>
      </c>
      <c r="F1802" s="36">
        <f>SUM(F1751:F1799)</f>
        <v>6.2</v>
      </c>
    </row>
    <row r="1803" spans="1:6" ht="15.75">
      <c r="A1803" s="26"/>
      <c r="B1803" s="27"/>
      <c r="C1803" s="37"/>
      <c r="D1803" s="23" t="s">
        <v>37</v>
      </c>
      <c r="E1803" s="26"/>
      <c r="F1803" s="30"/>
    </row>
    <row r="1804" spans="1:7" ht="15.75">
      <c r="A1804" s="26"/>
      <c r="B1804" s="27"/>
      <c r="C1804" s="37"/>
      <c r="D1804" s="26"/>
      <c r="E1804" s="26"/>
      <c r="F1804" s="30"/>
      <c r="G1804" s="80"/>
    </row>
    <row r="1805" spans="1:6" ht="15.75">
      <c r="A1805" s="33" t="s">
        <v>482</v>
      </c>
      <c r="B1805" s="27"/>
      <c r="C1805" s="33" t="s">
        <v>930</v>
      </c>
      <c r="D1805" s="26" t="s">
        <v>931</v>
      </c>
      <c r="E1805" s="26" t="s">
        <v>162</v>
      </c>
      <c r="F1805" s="30">
        <v>0.791</v>
      </c>
    </row>
    <row r="1806" spans="1:6" ht="15.75">
      <c r="A1806" s="33" t="s">
        <v>93</v>
      </c>
      <c r="B1806" s="27"/>
      <c r="C1806" s="26"/>
      <c r="D1806" s="26"/>
      <c r="E1806" s="26"/>
      <c r="F1806" s="30"/>
    </row>
    <row r="1807" spans="1:7" ht="15.75">
      <c r="A1807" s="26"/>
      <c r="B1807" s="27"/>
      <c r="C1807" s="26"/>
      <c r="D1807" s="26"/>
      <c r="E1807" s="35" t="s">
        <v>97</v>
      </c>
      <c r="F1807" s="36">
        <f>SUM(F1805)</f>
        <v>0.791</v>
      </c>
      <c r="G1807" s="74"/>
    </row>
    <row r="1808" spans="1:6" ht="15.75">
      <c r="A1808" s="26"/>
      <c r="B1808" s="27"/>
      <c r="C1808" s="26"/>
      <c r="D1808" s="26"/>
      <c r="E1808" s="26"/>
      <c r="F1808" s="30"/>
    </row>
    <row r="1809" spans="1:6" ht="15.75">
      <c r="A1809" s="33" t="s">
        <v>330</v>
      </c>
      <c r="B1809" s="27"/>
      <c r="C1809" s="33" t="s">
        <v>90</v>
      </c>
      <c r="D1809" s="26" t="s">
        <v>931</v>
      </c>
      <c r="E1809" s="26" t="s">
        <v>92</v>
      </c>
      <c r="F1809" s="30">
        <v>0.199</v>
      </c>
    </row>
    <row r="1810" spans="1:6" ht="15.75">
      <c r="A1810" s="26"/>
      <c r="B1810" s="27"/>
      <c r="C1810" s="26"/>
      <c r="D1810" s="26"/>
      <c r="E1810" s="26"/>
      <c r="F1810" s="30"/>
    </row>
    <row r="1811" spans="1:6" ht="15.75">
      <c r="A1811" s="26"/>
      <c r="B1811" s="27"/>
      <c r="C1811" s="33" t="s">
        <v>935</v>
      </c>
      <c r="D1811" s="26" t="s">
        <v>95</v>
      </c>
      <c r="E1811" s="26" t="s">
        <v>936</v>
      </c>
      <c r="F1811" s="30">
        <v>0.396</v>
      </c>
    </row>
    <row r="1812" spans="1:6" ht="15.75">
      <c r="A1812" s="26"/>
      <c r="B1812" s="27"/>
      <c r="C1812" s="33" t="s">
        <v>937</v>
      </c>
      <c r="D1812" s="26"/>
      <c r="E1812" s="26"/>
      <c r="F1812" s="30"/>
    </row>
    <row r="1813" spans="1:6" ht="15.75">
      <c r="A1813" s="26"/>
      <c r="B1813" s="27"/>
      <c r="C1813" s="33" t="s">
        <v>741</v>
      </c>
      <c r="D1813" s="26" t="s">
        <v>931</v>
      </c>
      <c r="E1813" s="26" t="s">
        <v>210</v>
      </c>
      <c r="F1813" s="30">
        <v>0.173</v>
      </c>
    </row>
    <row r="1814" spans="1:6" ht="15.75">
      <c r="A1814" s="26"/>
      <c r="B1814" s="27"/>
      <c r="C1814" s="33" t="s">
        <v>938</v>
      </c>
      <c r="D1814" s="26"/>
      <c r="E1814" s="26"/>
      <c r="F1814" s="30"/>
    </row>
    <row r="1815" spans="1:255" ht="15.75">
      <c r="A1815" s="50"/>
      <c r="B1815" s="72"/>
      <c r="C1815" s="50"/>
      <c r="D1815" s="50"/>
      <c r="E1815" s="35" t="s">
        <v>939</v>
      </c>
      <c r="F1815" s="36">
        <f>F1811+F1813</f>
        <v>0.569</v>
      </c>
      <c r="G1815" s="74"/>
      <c r="H1815" s="74"/>
      <c r="I1815" s="74"/>
      <c r="J1815" s="74"/>
      <c r="K1815" s="74"/>
      <c r="L1815" s="74"/>
      <c r="M1815" s="74"/>
      <c r="N1815" s="74"/>
      <c r="O1815" s="74"/>
      <c r="P1815" s="74"/>
      <c r="Q1815" s="74"/>
      <c r="R1815" s="74"/>
      <c r="S1815" s="74"/>
      <c r="T1815" s="74"/>
      <c r="U1815" s="74"/>
      <c r="V1815" s="74"/>
      <c r="W1815" s="74"/>
      <c r="X1815" s="74"/>
      <c r="Y1815" s="74"/>
      <c r="Z1815" s="74"/>
      <c r="AA1815" s="74"/>
      <c r="AB1815" s="74"/>
      <c r="AC1815" s="74"/>
      <c r="AD1815" s="74"/>
      <c r="AE1815" s="74"/>
      <c r="AF1815" s="74"/>
      <c r="AG1815" s="74"/>
      <c r="AH1815" s="74"/>
      <c r="AI1815" s="74"/>
      <c r="AJ1815" s="74"/>
      <c r="AK1815" s="74"/>
      <c r="AL1815" s="74"/>
      <c r="AM1815" s="74"/>
      <c r="AN1815" s="74"/>
      <c r="AO1815" s="74"/>
      <c r="AP1815" s="74"/>
      <c r="AQ1815" s="74"/>
      <c r="AR1815" s="74"/>
      <c r="AS1815" s="74"/>
      <c r="AT1815" s="74"/>
      <c r="AU1815" s="74"/>
      <c r="AV1815" s="74"/>
      <c r="AW1815" s="74"/>
      <c r="AX1815" s="74"/>
      <c r="AY1815" s="74"/>
      <c r="AZ1815" s="74"/>
      <c r="BA1815" s="74"/>
      <c r="BB1815" s="74"/>
      <c r="BC1815" s="74"/>
      <c r="BD1815" s="74"/>
      <c r="BE1815" s="74"/>
      <c r="BF1815" s="74"/>
      <c r="BG1815" s="74"/>
      <c r="BH1815" s="74"/>
      <c r="BI1815" s="74"/>
      <c r="BJ1815" s="74"/>
      <c r="BK1815" s="74"/>
      <c r="BL1815" s="74"/>
      <c r="BM1815" s="74"/>
      <c r="BN1815" s="74"/>
      <c r="BO1815" s="74"/>
      <c r="BP1815" s="74"/>
      <c r="BQ1815" s="74"/>
      <c r="BR1815" s="74"/>
      <c r="BS1815" s="74"/>
      <c r="BT1815" s="74"/>
      <c r="BU1815" s="74"/>
      <c r="BV1815" s="74"/>
      <c r="BW1815" s="74"/>
      <c r="BX1815" s="74"/>
      <c r="BY1815" s="74"/>
      <c r="BZ1815" s="74"/>
      <c r="CA1815" s="74"/>
      <c r="CB1815" s="74"/>
      <c r="CC1815" s="74"/>
      <c r="CD1815" s="74"/>
      <c r="CE1815" s="74"/>
      <c r="CF1815" s="74"/>
      <c r="CG1815" s="74"/>
      <c r="CH1815" s="74"/>
      <c r="CI1815" s="74"/>
      <c r="CJ1815" s="74"/>
      <c r="CK1815" s="74"/>
      <c r="CL1815" s="74"/>
      <c r="CM1815" s="74"/>
      <c r="CN1815" s="74"/>
      <c r="CO1815" s="74"/>
      <c r="CP1815" s="74"/>
      <c r="CQ1815" s="74"/>
      <c r="CR1815" s="74"/>
      <c r="CS1815" s="74"/>
      <c r="CT1815" s="74"/>
      <c r="CU1815" s="74"/>
      <c r="CV1815" s="74"/>
      <c r="CW1815" s="74"/>
      <c r="CX1815" s="74"/>
      <c r="CY1815" s="74"/>
      <c r="CZ1815" s="74"/>
      <c r="DA1815" s="74"/>
      <c r="DB1815" s="74"/>
      <c r="DC1815" s="74"/>
      <c r="DD1815" s="74"/>
      <c r="DE1815" s="74"/>
      <c r="DF1815" s="74"/>
      <c r="DG1815" s="74"/>
      <c r="DH1815" s="74"/>
      <c r="DI1815" s="74"/>
      <c r="DJ1815" s="74"/>
      <c r="DK1815" s="74"/>
      <c r="DL1815" s="74"/>
      <c r="DM1815" s="74"/>
      <c r="DN1815" s="74"/>
      <c r="DO1815" s="74"/>
      <c r="DP1815" s="74"/>
      <c r="DQ1815" s="74"/>
      <c r="DR1815" s="74"/>
      <c r="DS1815" s="74"/>
      <c r="DT1815" s="74"/>
      <c r="DU1815" s="74"/>
      <c r="DV1815" s="74"/>
      <c r="DW1815" s="74"/>
      <c r="DX1815" s="74"/>
      <c r="DY1815" s="74"/>
      <c r="DZ1815" s="74"/>
      <c r="EA1815" s="74"/>
      <c r="EB1815" s="74"/>
      <c r="EC1815" s="74"/>
      <c r="ED1815" s="74"/>
      <c r="EE1815" s="74"/>
      <c r="EF1815" s="74"/>
      <c r="EG1815" s="74"/>
      <c r="EH1815" s="74"/>
      <c r="EI1815" s="74"/>
      <c r="EJ1815" s="74"/>
      <c r="EK1815" s="74"/>
      <c r="EL1815" s="74"/>
      <c r="EM1815" s="74"/>
      <c r="EN1815" s="74"/>
      <c r="EO1815" s="74"/>
      <c r="EP1815" s="74"/>
      <c r="EQ1815" s="74"/>
      <c r="ER1815" s="74"/>
      <c r="ES1815" s="74"/>
      <c r="ET1815" s="74"/>
      <c r="EU1815" s="74"/>
      <c r="EV1815" s="74"/>
      <c r="EW1815" s="74"/>
      <c r="EX1815" s="74"/>
      <c r="EY1815" s="74"/>
      <c r="EZ1815" s="74"/>
      <c r="FA1815" s="74"/>
      <c r="FB1815" s="74"/>
      <c r="FC1815" s="74"/>
      <c r="FD1815" s="74"/>
      <c r="FE1815" s="74"/>
      <c r="FF1815" s="74"/>
      <c r="FG1815" s="74"/>
      <c r="FH1815" s="74"/>
      <c r="FI1815" s="74"/>
      <c r="FJ1815" s="74"/>
      <c r="FK1815" s="74"/>
      <c r="FL1815" s="74"/>
      <c r="FM1815" s="74"/>
      <c r="FN1815" s="74"/>
      <c r="FO1815" s="74"/>
      <c r="FP1815" s="74"/>
      <c r="FQ1815" s="74"/>
      <c r="FR1815" s="74"/>
      <c r="FS1815" s="74"/>
      <c r="FT1815" s="74"/>
      <c r="FU1815" s="74"/>
      <c r="FV1815" s="74"/>
      <c r="FW1815" s="74"/>
      <c r="FX1815" s="74"/>
      <c r="FY1815" s="74"/>
      <c r="FZ1815" s="74"/>
      <c r="GA1815" s="74"/>
      <c r="GB1815" s="74"/>
      <c r="GC1815" s="74"/>
      <c r="GD1815" s="74"/>
      <c r="GE1815" s="74"/>
      <c r="GF1815" s="74"/>
      <c r="GG1815" s="74"/>
      <c r="GH1815" s="74"/>
      <c r="GI1815" s="74"/>
      <c r="GJ1815" s="74"/>
      <c r="GK1815" s="74"/>
      <c r="GL1815" s="74"/>
      <c r="GM1815" s="74"/>
      <c r="GN1815" s="74"/>
      <c r="GO1815" s="74"/>
      <c r="GP1815" s="74"/>
      <c r="GQ1815" s="74"/>
      <c r="GR1815" s="74"/>
      <c r="GS1815" s="74"/>
      <c r="GT1815" s="74"/>
      <c r="GU1815" s="74"/>
      <c r="GV1815" s="74"/>
      <c r="GW1815" s="74"/>
      <c r="GX1815" s="74"/>
      <c r="GY1815" s="74"/>
      <c r="GZ1815" s="74"/>
      <c r="HA1815" s="74"/>
      <c r="HB1815" s="74"/>
      <c r="HC1815" s="74"/>
      <c r="HD1815" s="74"/>
      <c r="HE1815" s="74"/>
      <c r="HF1815" s="74"/>
      <c r="HG1815" s="74"/>
      <c r="HH1815" s="74"/>
      <c r="HI1815" s="74"/>
      <c r="HJ1815" s="74"/>
      <c r="HK1815" s="74"/>
      <c r="HL1815" s="74"/>
      <c r="HM1815" s="74"/>
      <c r="HN1815" s="74"/>
      <c r="HO1815" s="74"/>
      <c r="HP1815" s="74"/>
      <c r="HQ1815" s="74"/>
      <c r="HR1815" s="74"/>
      <c r="HS1815" s="74"/>
      <c r="HT1815" s="74"/>
      <c r="HU1815" s="74"/>
      <c r="HV1815" s="74"/>
      <c r="HW1815" s="74"/>
      <c r="HX1815" s="74"/>
      <c r="HY1815" s="74"/>
      <c r="HZ1815" s="74"/>
      <c r="IA1815" s="74"/>
      <c r="IB1815" s="74"/>
      <c r="IC1815" s="74"/>
      <c r="ID1815" s="74"/>
      <c r="IE1815" s="74"/>
      <c r="IF1815" s="74"/>
      <c r="IG1815" s="74"/>
      <c r="IH1815" s="74"/>
      <c r="II1815" s="74"/>
      <c r="IJ1815" s="74"/>
      <c r="IK1815" s="74"/>
      <c r="IL1815" s="74"/>
      <c r="IM1815" s="74"/>
      <c r="IN1815" s="74"/>
      <c r="IO1815" s="74"/>
      <c r="IP1815" s="74"/>
      <c r="IQ1815" s="74"/>
      <c r="IR1815" s="74"/>
      <c r="IS1815" s="74"/>
      <c r="IT1815" s="74"/>
      <c r="IU1815" s="74"/>
    </row>
    <row r="1816" spans="1:6" ht="15.75">
      <c r="A1816" s="26"/>
      <c r="B1816" s="27"/>
      <c r="C1816" s="26"/>
      <c r="D1816" s="26"/>
      <c r="E1816" s="26"/>
      <c r="F1816" s="30"/>
    </row>
    <row r="1817" spans="1:6" ht="15.75">
      <c r="A1817" s="26"/>
      <c r="B1817" s="27"/>
      <c r="C1817" s="33" t="s">
        <v>965</v>
      </c>
      <c r="D1817" s="26" t="s">
        <v>210</v>
      </c>
      <c r="E1817" s="26" t="s">
        <v>966</v>
      </c>
      <c r="F1817" s="30">
        <v>0.153</v>
      </c>
    </row>
    <row r="1818" spans="1:6" ht="15.75">
      <c r="A1818" s="26"/>
      <c r="B1818" s="27"/>
      <c r="C1818" s="26"/>
      <c r="D1818" s="26"/>
      <c r="E1818" s="26"/>
      <c r="F1818" s="30"/>
    </row>
    <row r="1819" spans="1:6" ht="15.75">
      <c r="A1819" s="26"/>
      <c r="B1819" s="27"/>
      <c r="C1819" s="33" t="s">
        <v>943</v>
      </c>
      <c r="D1819" s="26" t="s">
        <v>931</v>
      </c>
      <c r="E1819" s="26" t="s">
        <v>92</v>
      </c>
      <c r="F1819" s="30">
        <v>0.272</v>
      </c>
    </row>
    <row r="1820" spans="1:6" ht="15.75">
      <c r="A1820" s="26"/>
      <c r="B1820" s="27"/>
      <c r="C1820" s="26"/>
      <c r="D1820" s="26"/>
      <c r="E1820" s="26"/>
      <c r="F1820" s="30"/>
    </row>
    <row r="1821" spans="1:6" ht="15.75">
      <c r="A1821" s="26"/>
      <c r="B1821" s="27">
        <v>8204</v>
      </c>
      <c r="C1821" s="33" t="s">
        <v>967</v>
      </c>
      <c r="D1821" s="26" t="s">
        <v>944</v>
      </c>
      <c r="E1821" s="26" t="s">
        <v>95</v>
      </c>
      <c r="F1821" s="30">
        <v>0.67</v>
      </c>
    </row>
    <row r="1822" spans="1:6" ht="15.75">
      <c r="A1822" s="26"/>
      <c r="B1822" s="27"/>
      <c r="C1822" s="38" t="s">
        <v>1057</v>
      </c>
      <c r="D1822" s="26"/>
      <c r="E1822" s="26"/>
      <c r="F1822" s="30"/>
    </row>
    <row r="1823" spans="1:6" ht="15.75">
      <c r="A1823" s="26"/>
      <c r="B1823" s="27"/>
      <c r="C1823" s="26"/>
      <c r="D1823" s="26"/>
      <c r="E1823" s="26"/>
      <c r="F1823" s="30"/>
    </row>
    <row r="1824" spans="1:6" ht="15.75">
      <c r="A1824" s="26"/>
      <c r="B1824" s="27">
        <v>8210</v>
      </c>
      <c r="C1824" s="33" t="s">
        <v>944</v>
      </c>
      <c r="D1824" s="26" t="s">
        <v>967</v>
      </c>
      <c r="E1824" s="26" t="s">
        <v>936</v>
      </c>
      <c r="F1824" s="30">
        <v>0.88</v>
      </c>
    </row>
    <row r="1825" spans="1:6" ht="15.75">
      <c r="A1825" s="26"/>
      <c r="B1825" s="27"/>
      <c r="C1825" s="38" t="s">
        <v>1058</v>
      </c>
      <c r="D1825" s="26"/>
      <c r="E1825" s="26"/>
      <c r="F1825" s="30"/>
    </row>
    <row r="1826" spans="1:6" ht="15.75">
      <c r="A1826" s="26"/>
      <c r="B1826" s="27"/>
      <c r="C1826" s="26"/>
      <c r="D1826" s="26"/>
      <c r="E1826" s="26"/>
      <c r="F1826" s="30"/>
    </row>
    <row r="1827" spans="1:6" ht="15.75">
      <c r="A1827" s="26"/>
      <c r="B1827" s="27"/>
      <c r="C1827" s="26"/>
      <c r="D1827" s="26"/>
      <c r="E1827" s="35" t="s">
        <v>124</v>
      </c>
      <c r="F1827" s="36">
        <f>SUM(F1809:F1824)-F1815</f>
        <v>2.743</v>
      </c>
    </row>
    <row r="1828" spans="1:6" ht="15.75">
      <c r="A1828" s="26"/>
      <c r="B1828" s="27"/>
      <c r="C1828" s="26"/>
      <c r="D1828" s="26"/>
      <c r="E1828" s="26"/>
      <c r="F1828" s="30"/>
    </row>
    <row r="1829" spans="1:6" ht="15.75">
      <c r="A1829" s="33" t="s">
        <v>236</v>
      </c>
      <c r="B1829" s="27">
        <v>8202</v>
      </c>
      <c r="C1829" s="33" t="s">
        <v>968</v>
      </c>
      <c r="D1829" s="26" t="s">
        <v>954</v>
      </c>
      <c r="E1829" s="26" t="s">
        <v>969</v>
      </c>
      <c r="F1829" s="30">
        <v>0.35</v>
      </c>
    </row>
    <row r="1830" spans="1:6" ht="15.75">
      <c r="A1830" s="26"/>
      <c r="B1830" s="27"/>
      <c r="C1830" s="38" t="s">
        <v>1050</v>
      </c>
      <c r="D1830" s="26"/>
      <c r="E1830" s="26"/>
      <c r="F1830" s="30"/>
    </row>
    <row r="1831" spans="1:6" ht="15.75">
      <c r="A1831" s="26"/>
      <c r="B1831" s="27"/>
      <c r="C1831" s="26"/>
      <c r="D1831" s="26"/>
      <c r="E1831" s="26"/>
      <c r="F1831" s="30"/>
    </row>
    <row r="1832" spans="1:6" ht="15.75">
      <c r="A1832" s="26"/>
      <c r="B1832" s="27">
        <v>8206</v>
      </c>
      <c r="C1832" s="33" t="s">
        <v>955</v>
      </c>
      <c r="D1832" s="26" t="s">
        <v>931</v>
      </c>
      <c r="E1832" s="26" t="s">
        <v>1061</v>
      </c>
      <c r="F1832" s="30">
        <v>0.25</v>
      </c>
    </row>
    <row r="1833" spans="1:6" ht="15.75">
      <c r="A1833" s="26"/>
      <c r="B1833" s="27"/>
      <c r="C1833" s="38" t="s">
        <v>1028</v>
      </c>
      <c r="D1833" s="26"/>
      <c r="E1833" s="26"/>
      <c r="F1833" s="30"/>
    </row>
    <row r="1834" spans="1:6" ht="15.75">
      <c r="A1834" s="26"/>
      <c r="B1834" s="27"/>
      <c r="C1834" s="26"/>
      <c r="D1834" s="26"/>
      <c r="E1834" s="26"/>
      <c r="F1834" s="30"/>
    </row>
    <row r="1835" spans="1:6" ht="15.75">
      <c r="A1835" s="26"/>
      <c r="B1835" s="27">
        <v>8207</v>
      </c>
      <c r="C1835" s="33" t="s">
        <v>956</v>
      </c>
      <c r="D1835" s="26" t="s">
        <v>931</v>
      </c>
      <c r="E1835" s="26" t="s">
        <v>162</v>
      </c>
      <c r="F1835" s="30">
        <v>0.91</v>
      </c>
    </row>
    <row r="1836" spans="1:6" ht="15.75">
      <c r="A1836" s="26"/>
      <c r="B1836" s="27"/>
      <c r="C1836" s="38" t="s">
        <v>1037</v>
      </c>
      <c r="D1836" s="26"/>
      <c r="E1836" s="26"/>
      <c r="F1836" s="30"/>
    </row>
    <row r="1837" spans="1:6" ht="15.75">
      <c r="A1837" s="26"/>
      <c r="B1837" s="27">
        <v>8208</v>
      </c>
      <c r="C1837" s="33" t="s">
        <v>661</v>
      </c>
      <c r="D1837" s="26" t="s">
        <v>931</v>
      </c>
      <c r="E1837" s="26" t="s">
        <v>92</v>
      </c>
      <c r="F1837" s="30">
        <v>0.24</v>
      </c>
    </row>
    <row r="1838" spans="1:6" ht="15.75">
      <c r="A1838" s="26"/>
      <c r="B1838" s="27"/>
      <c r="C1838" s="38" t="s">
        <v>1045</v>
      </c>
      <c r="D1838" s="26"/>
      <c r="E1838" s="26"/>
      <c r="F1838" s="30"/>
    </row>
    <row r="1839" spans="1:6" ht="15.75">
      <c r="A1839" s="26"/>
      <c r="B1839" s="27"/>
      <c r="C1839" s="26"/>
      <c r="D1839" s="26"/>
      <c r="E1839" s="26"/>
      <c r="F1839" s="30"/>
    </row>
    <row r="1840" spans="1:6" ht="15.75">
      <c r="A1840" s="26"/>
      <c r="B1840" s="27">
        <v>8212</v>
      </c>
      <c r="C1840" s="33" t="s">
        <v>392</v>
      </c>
      <c r="D1840" s="26" t="s">
        <v>968</v>
      </c>
      <c r="E1840" s="26" t="s">
        <v>936</v>
      </c>
      <c r="F1840" s="30">
        <v>0.43</v>
      </c>
    </row>
    <row r="1841" spans="1:6" ht="15.75">
      <c r="A1841" s="26"/>
      <c r="B1841" s="27"/>
      <c r="C1841" s="38" t="s">
        <v>55</v>
      </c>
      <c r="D1841" s="26"/>
      <c r="E1841" s="26"/>
      <c r="F1841" s="30"/>
    </row>
    <row r="1842" spans="1:6" ht="15.75">
      <c r="A1842" s="26"/>
      <c r="B1842" s="27"/>
      <c r="C1842" s="26"/>
      <c r="D1842" s="26"/>
      <c r="E1842" s="26"/>
      <c r="F1842" s="30"/>
    </row>
    <row r="1843" spans="1:6" ht="15.75">
      <c r="A1843" s="26"/>
      <c r="B1843" s="27">
        <v>8216</v>
      </c>
      <c r="C1843" s="33" t="s">
        <v>958</v>
      </c>
      <c r="D1843" s="26" t="s">
        <v>931</v>
      </c>
      <c r="E1843" s="26" t="s">
        <v>210</v>
      </c>
      <c r="F1843" s="30">
        <v>0.13</v>
      </c>
    </row>
    <row r="1844" spans="1:6" ht="15.75">
      <c r="A1844" s="26"/>
      <c r="B1844" s="27"/>
      <c r="C1844" s="38" t="s">
        <v>1026</v>
      </c>
      <c r="D1844" s="26"/>
      <c r="E1844" s="26"/>
      <c r="F1844" s="30"/>
    </row>
    <row r="1845" spans="1:6" ht="15.75">
      <c r="A1845" s="26"/>
      <c r="B1845" s="27"/>
      <c r="C1845" s="38"/>
      <c r="D1845" s="26"/>
      <c r="E1845" s="26"/>
      <c r="F1845" s="30"/>
    </row>
    <row r="1846" spans="1:6" ht="15.75">
      <c r="A1846" s="26"/>
      <c r="B1846" s="27"/>
      <c r="C1846" s="38"/>
      <c r="D1846" s="26"/>
      <c r="E1846" s="35" t="s">
        <v>169</v>
      </c>
      <c r="F1846" s="36">
        <f>SUM(F1829:F1843)</f>
        <v>2.31</v>
      </c>
    </row>
    <row r="1847" spans="1:6" ht="15.75">
      <c r="A1847" s="26"/>
      <c r="B1847" s="27"/>
      <c r="C1847" s="37"/>
      <c r="D1847" s="26"/>
      <c r="E1847" s="26"/>
      <c r="F1847" s="30"/>
    </row>
    <row r="1848" spans="1:6" ht="15.75">
      <c r="A1848" s="39"/>
      <c r="B1848" s="40"/>
      <c r="C1848" s="39"/>
      <c r="D1848" s="29" t="s">
        <v>970</v>
      </c>
      <c r="E1848" s="48" t="s">
        <v>192</v>
      </c>
      <c r="F1848" s="49">
        <v>0</v>
      </c>
    </row>
    <row r="1849" spans="1:6" ht="15.75">
      <c r="A1849" s="26"/>
      <c r="B1849" s="27"/>
      <c r="C1849" s="26"/>
      <c r="D1849" s="26"/>
      <c r="E1849" s="35" t="s">
        <v>927</v>
      </c>
      <c r="F1849" s="36">
        <f>F1730+F1807</f>
        <v>0.8500000000000001</v>
      </c>
    </row>
    <row r="1850" spans="1:6" ht="15.75">
      <c r="A1850" s="26"/>
      <c r="B1850" s="27"/>
      <c r="C1850" s="26"/>
      <c r="D1850" s="26"/>
      <c r="E1850" s="35" t="s">
        <v>195</v>
      </c>
      <c r="F1850" s="36">
        <f>F1749+F1827</f>
        <v>7.396000000000001</v>
      </c>
    </row>
    <row r="1851" spans="1:6" ht="15.75">
      <c r="A1851" s="26"/>
      <c r="B1851" s="27"/>
      <c r="C1851" s="26"/>
      <c r="D1851" s="26"/>
      <c r="E1851" s="35" t="s">
        <v>196</v>
      </c>
      <c r="F1851" s="36">
        <f>F1802+F1846</f>
        <v>8.51</v>
      </c>
    </row>
    <row r="1852" spans="1:6" ht="15.75">
      <c r="A1852" s="26"/>
      <c r="B1852" s="27"/>
      <c r="C1852" s="26"/>
      <c r="D1852" s="26"/>
      <c r="E1852" s="35" t="s">
        <v>929</v>
      </c>
      <c r="F1852" s="36">
        <f>SUM(F1849:F1851)</f>
        <v>16.756</v>
      </c>
    </row>
    <row r="1853" spans="1:6" ht="15.75">
      <c r="A1853" s="26"/>
      <c r="B1853" s="27"/>
      <c r="C1853" s="26"/>
      <c r="D1853" s="26"/>
      <c r="E1853" s="35" t="s">
        <v>198</v>
      </c>
      <c r="F1853" s="36">
        <v>19.26</v>
      </c>
    </row>
    <row r="1854" spans="1:6" ht="15.75">
      <c r="A1854" s="26"/>
      <c r="B1854" s="27"/>
      <c r="C1854" s="26"/>
      <c r="D1854" s="26"/>
      <c r="E1854" s="26"/>
      <c r="F1854" s="30"/>
    </row>
    <row r="1855" spans="1:6" ht="15.75">
      <c r="A1855" s="26"/>
      <c r="B1855" s="27"/>
      <c r="C1855" s="26"/>
      <c r="D1855" s="26"/>
      <c r="E1855" s="35" t="s">
        <v>199</v>
      </c>
      <c r="F1855" s="36">
        <f>F1852+F1853</f>
        <v>36.016000000000005</v>
      </c>
    </row>
    <row r="1856" spans="1:6" ht="15.75">
      <c r="A1856" s="44"/>
      <c r="B1856" s="45"/>
      <c r="C1856" s="44"/>
      <c r="D1856" s="44"/>
      <c r="E1856" s="52" t="s">
        <v>200</v>
      </c>
      <c r="F1856" s="53">
        <f>F1852/F1855*100</f>
        <v>46.52376721457129</v>
      </c>
    </row>
    <row r="1857" spans="1:6" ht="15.75">
      <c r="A1857" s="60"/>
      <c r="B1857" s="61"/>
      <c r="C1857" s="5"/>
      <c r="D1857" s="5"/>
      <c r="E1857" s="63"/>
      <c r="F1857" s="64"/>
    </row>
    <row r="1858" spans="1:6" ht="15.75">
      <c r="A1858" s="54"/>
      <c r="B1858" s="55"/>
      <c r="C1858" s="57"/>
      <c r="D1858" s="13" t="s">
        <v>1071</v>
      </c>
      <c r="E1858" s="57"/>
      <c r="F1858" s="89"/>
    </row>
    <row r="1859" spans="1:6" ht="15.75">
      <c r="A1859" s="65"/>
      <c r="B1859" s="66"/>
      <c r="C1859" s="10"/>
      <c r="D1859" s="10"/>
      <c r="E1859" s="10"/>
      <c r="F1859" s="85"/>
    </row>
    <row r="1860" spans="1:6" ht="15.75">
      <c r="A1860" s="23" t="s">
        <v>84</v>
      </c>
      <c r="B1860" s="24"/>
      <c r="C1860" s="79" t="s">
        <v>85</v>
      </c>
      <c r="D1860" s="70" t="s">
        <v>86</v>
      </c>
      <c r="E1860" s="70" t="s">
        <v>87</v>
      </c>
      <c r="F1860" s="90" t="s">
        <v>88</v>
      </c>
    </row>
    <row r="1861" spans="1:6" ht="15.75">
      <c r="A1861" s="39"/>
      <c r="B1861" s="3"/>
      <c r="C1861" s="39"/>
      <c r="D1861" s="91" t="s">
        <v>1072</v>
      </c>
      <c r="E1861" s="26"/>
      <c r="F1861" s="41"/>
    </row>
    <row r="1862" spans="1:6" ht="15.75">
      <c r="A1862" s="26"/>
      <c r="B1862" s="3"/>
      <c r="C1862" s="26"/>
      <c r="D1862" s="39"/>
      <c r="E1862" s="26"/>
      <c r="F1862" s="30"/>
    </row>
    <row r="1863" spans="1:6" ht="15.75">
      <c r="A1863" s="33" t="s">
        <v>358</v>
      </c>
      <c r="B1863" s="3"/>
      <c r="C1863" s="26" t="s">
        <v>895</v>
      </c>
      <c r="D1863" s="26" t="s">
        <v>943</v>
      </c>
      <c r="E1863" s="26" t="s">
        <v>1073</v>
      </c>
      <c r="F1863" s="30">
        <v>2.99</v>
      </c>
    </row>
    <row r="1864" spans="1:6" ht="15.75">
      <c r="A1864" s="26"/>
      <c r="B1864" s="3"/>
      <c r="C1864" s="26"/>
      <c r="D1864" s="26"/>
      <c r="E1864" s="26"/>
      <c r="F1864" s="30"/>
    </row>
    <row r="1865" spans="1:6" ht="15.75">
      <c r="A1865" s="26"/>
      <c r="B1865" s="3"/>
      <c r="C1865" s="26" t="s">
        <v>943</v>
      </c>
      <c r="D1865" s="26" t="s">
        <v>1074</v>
      </c>
      <c r="E1865" s="26" t="s">
        <v>895</v>
      </c>
      <c r="F1865" s="30">
        <v>1.39</v>
      </c>
    </row>
    <row r="1866" spans="1:6" ht="15.75">
      <c r="A1866" s="26"/>
      <c r="B1866" s="3"/>
      <c r="C1866" s="26"/>
      <c r="D1866" s="26"/>
      <c r="E1866" s="26"/>
      <c r="F1866" s="30"/>
    </row>
    <row r="1867" spans="1:6" ht="15.75">
      <c r="A1867" s="26"/>
      <c r="B1867" s="3"/>
      <c r="C1867" s="26" t="s">
        <v>1075</v>
      </c>
      <c r="D1867" s="26" t="s">
        <v>895</v>
      </c>
      <c r="E1867" s="26" t="s">
        <v>1073</v>
      </c>
      <c r="F1867" s="30">
        <v>1.29</v>
      </c>
    </row>
    <row r="1868" spans="1:6" ht="15.75">
      <c r="A1868" s="26"/>
      <c r="B1868" s="3"/>
      <c r="C1868" s="26"/>
      <c r="D1868" s="26"/>
      <c r="E1868" s="26"/>
      <c r="F1868" s="30"/>
    </row>
    <row r="1869" spans="1:6" ht="15.75">
      <c r="A1869" s="26"/>
      <c r="B1869" s="3"/>
      <c r="C1869" s="26"/>
      <c r="D1869" s="26"/>
      <c r="E1869" s="50" t="s">
        <v>106</v>
      </c>
      <c r="F1869" s="36">
        <f>SUM(F1863:F1868)</f>
        <v>5.67</v>
      </c>
    </row>
    <row r="1870" spans="1:6" ht="15.75">
      <c r="A1870" s="26"/>
      <c r="B1870" s="3"/>
      <c r="C1870" s="26"/>
      <c r="D1870" s="26"/>
      <c r="E1870" s="26"/>
      <c r="F1870" s="30"/>
    </row>
    <row r="1871" spans="1:6" ht="15.75">
      <c r="A1871" s="33" t="s">
        <v>330</v>
      </c>
      <c r="B1871" s="3"/>
      <c r="C1871" s="26" t="s">
        <v>895</v>
      </c>
      <c r="D1871" s="26" t="s">
        <v>1076</v>
      </c>
      <c r="E1871" s="26" t="s">
        <v>943</v>
      </c>
      <c r="F1871" s="30">
        <v>0.89</v>
      </c>
    </row>
    <row r="1872" spans="1:6" ht="15.75">
      <c r="A1872" s="33"/>
      <c r="B1872" s="3"/>
      <c r="C1872" s="26"/>
      <c r="D1872" s="26"/>
      <c r="E1872" s="26"/>
      <c r="F1872" s="30"/>
    </row>
    <row r="1873" spans="1:6" ht="15.75">
      <c r="A1873" s="33"/>
      <c r="B1873" s="3"/>
      <c r="C1873" s="26" t="s">
        <v>1077</v>
      </c>
      <c r="D1873" s="26" t="s">
        <v>1079</v>
      </c>
      <c r="E1873" s="26" t="s">
        <v>1080</v>
      </c>
      <c r="F1873" s="30">
        <v>1.28</v>
      </c>
    </row>
    <row r="1874" spans="1:6" ht="15.75">
      <c r="A1874" s="33"/>
      <c r="B1874" s="3"/>
      <c r="C1874" s="26" t="s">
        <v>1078</v>
      </c>
      <c r="D1874" s="26"/>
      <c r="E1874" s="26"/>
      <c r="F1874" s="30"/>
    </row>
    <row r="1875" spans="1:6" ht="15.75">
      <c r="A1875" s="33"/>
      <c r="B1875" s="3"/>
      <c r="C1875" s="26"/>
      <c r="D1875" s="26"/>
      <c r="E1875" s="50" t="s">
        <v>124</v>
      </c>
      <c r="F1875" s="36">
        <f>SUM(F1871:F1874)</f>
        <v>2.17</v>
      </c>
    </row>
    <row r="1876" spans="1:6" ht="15.75">
      <c r="A1876" s="33"/>
      <c r="B1876" s="3"/>
      <c r="C1876" s="26"/>
      <c r="D1876" s="26"/>
      <c r="E1876" s="26"/>
      <c r="F1876" s="30"/>
    </row>
    <row r="1877" spans="1:6" ht="15.75">
      <c r="A1877" s="33" t="s">
        <v>236</v>
      </c>
      <c r="B1877" s="3"/>
      <c r="C1877" s="26" t="s">
        <v>1081</v>
      </c>
      <c r="D1877" s="26" t="s">
        <v>1076</v>
      </c>
      <c r="E1877" s="26" t="s">
        <v>895</v>
      </c>
      <c r="F1877" s="30">
        <v>0.09</v>
      </c>
    </row>
    <row r="1878" spans="1:6" ht="15.75">
      <c r="A1878" s="26"/>
      <c r="B1878" s="3"/>
      <c r="C1878" s="26" t="s">
        <v>1082</v>
      </c>
      <c r="D1878" s="26"/>
      <c r="E1878" s="26"/>
      <c r="F1878" s="30"/>
    </row>
    <row r="1879" spans="1:6" ht="15.75">
      <c r="A1879" s="26"/>
      <c r="B1879" s="3"/>
      <c r="C1879" s="26"/>
      <c r="D1879" s="26"/>
      <c r="E1879" s="26"/>
      <c r="F1879" s="30"/>
    </row>
    <row r="1880" spans="1:6" ht="15.75">
      <c r="A1880" s="26"/>
      <c r="B1880" s="3">
        <v>9000</v>
      </c>
      <c r="C1880" s="26" t="s">
        <v>1083</v>
      </c>
      <c r="D1880" s="26" t="s">
        <v>1080</v>
      </c>
      <c r="E1880" s="26" t="s">
        <v>1086</v>
      </c>
      <c r="F1880" s="30">
        <v>0.18</v>
      </c>
    </row>
    <row r="1881" spans="1:6" ht="15.75">
      <c r="A1881" s="26"/>
      <c r="B1881" s="3"/>
      <c r="C1881" s="26" t="s">
        <v>1084</v>
      </c>
      <c r="D1881" s="26" t="s">
        <v>1087</v>
      </c>
      <c r="E1881" s="26" t="s">
        <v>895</v>
      </c>
      <c r="F1881" s="30">
        <v>0.686</v>
      </c>
    </row>
    <row r="1882" spans="1:6" ht="15.75">
      <c r="A1882" s="26"/>
      <c r="B1882" s="3"/>
      <c r="C1882" s="26" t="s">
        <v>1085</v>
      </c>
      <c r="D1882" s="26" t="s">
        <v>1088</v>
      </c>
      <c r="E1882" s="26" t="s">
        <v>1073</v>
      </c>
      <c r="F1882" s="30">
        <v>0.519</v>
      </c>
    </row>
    <row r="1883" spans="1:6" ht="15.75">
      <c r="A1883" s="26"/>
      <c r="B1883" s="3"/>
      <c r="C1883" s="26"/>
      <c r="D1883" s="26"/>
      <c r="E1883" s="50" t="s">
        <v>1093</v>
      </c>
      <c r="F1883" s="36">
        <f>SUM(F1880:F1882)</f>
        <v>1.3850000000000002</v>
      </c>
    </row>
    <row r="1884" spans="1:6" ht="15.75">
      <c r="A1884" s="26"/>
      <c r="B1884" s="3"/>
      <c r="C1884" s="26"/>
      <c r="D1884" s="26"/>
      <c r="E1884" s="26"/>
      <c r="F1884" s="30"/>
    </row>
    <row r="1885" spans="1:6" ht="15.75">
      <c r="A1885" s="26"/>
      <c r="B1885" s="3">
        <v>9002</v>
      </c>
      <c r="C1885" s="26" t="s">
        <v>1089</v>
      </c>
      <c r="D1885" s="26" t="s">
        <v>1091</v>
      </c>
      <c r="E1885" s="26" t="s">
        <v>1090</v>
      </c>
      <c r="F1885" s="30"/>
    </row>
    <row r="1886" spans="1:6" ht="15.75">
      <c r="A1886" s="26"/>
      <c r="B1886" s="3"/>
      <c r="C1886" s="26" t="s">
        <v>1090</v>
      </c>
      <c r="D1886" s="26" t="s">
        <v>1089</v>
      </c>
      <c r="E1886" s="26" t="s">
        <v>1092</v>
      </c>
      <c r="F1886" s="30">
        <v>2.511</v>
      </c>
    </row>
    <row r="1887" spans="1:6" ht="15.75">
      <c r="A1887" s="26"/>
      <c r="B1887" s="3"/>
      <c r="C1887" s="26"/>
      <c r="D1887" s="26"/>
      <c r="E1887" s="26"/>
      <c r="F1887" s="30"/>
    </row>
    <row r="1888" spans="1:6" ht="15.75">
      <c r="A1888" s="26"/>
      <c r="B1888" s="3"/>
      <c r="C1888" s="26"/>
      <c r="D1888" s="26"/>
      <c r="E1888" s="50" t="s">
        <v>169</v>
      </c>
      <c r="F1888" s="36">
        <f>F1877+F1883+F1886</f>
        <v>3.9860000000000007</v>
      </c>
    </row>
    <row r="1889" spans="1:6" ht="15.75">
      <c r="A1889" s="26"/>
      <c r="B1889" s="3"/>
      <c r="C1889" s="26"/>
      <c r="D1889" s="26"/>
      <c r="E1889" s="26"/>
      <c r="F1889" s="30"/>
    </row>
    <row r="1890" spans="1:6" ht="15.75">
      <c r="A1890" s="54"/>
      <c r="B1890" s="55"/>
      <c r="C1890" s="57"/>
      <c r="D1890" s="92" t="s">
        <v>1094</v>
      </c>
      <c r="E1890" s="48" t="s">
        <v>192</v>
      </c>
      <c r="F1890" s="49">
        <v>0</v>
      </c>
    </row>
    <row r="1891" spans="1:6" ht="15.75">
      <c r="A1891" s="60"/>
      <c r="B1891" s="61"/>
      <c r="C1891" s="5"/>
      <c r="D1891" s="93" t="s">
        <v>1097</v>
      </c>
      <c r="E1891" s="35" t="s">
        <v>927</v>
      </c>
      <c r="F1891" s="36">
        <f>F1771+F1848</f>
        <v>0</v>
      </c>
    </row>
    <row r="1892" spans="1:6" ht="15.75">
      <c r="A1892" s="60"/>
      <c r="B1892" s="61"/>
      <c r="C1892" s="5"/>
      <c r="D1892" s="93"/>
      <c r="E1892" s="35" t="s">
        <v>1095</v>
      </c>
      <c r="F1892" s="36">
        <f>F1869</f>
        <v>5.67</v>
      </c>
    </row>
    <row r="1893" spans="1:6" ht="15.75">
      <c r="A1893" s="60"/>
      <c r="B1893" s="61"/>
      <c r="C1893" s="5"/>
      <c r="D1893" s="93"/>
      <c r="E1893" s="35" t="s">
        <v>195</v>
      </c>
      <c r="F1893" s="36">
        <f>F1875</f>
        <v>2.17</v>
      </c>
    </row>
    <row r="1894" spans="1:6" ht="15.75">
      <c r="A1894" s="60"/>
      <c r="B1894" s="61"/>
      <c r="C1894" s="5"/>
      <c r="D1894" s="93"/>
      <c r="E1894" s="35" t="s">
        <v>196</v>
      </c>
      <c r="F1894" s="36">
        <f>F1888</f>
        <v>3.9860000000000007</v>
      </c>
    </row>
    <row r="1895" spans="1:6" ht="15.75">
      <c r="A1895" s="60"/>
      <c r="B1895" s="61"/>
      <c r="C1895" s="5"/>
      <c r="D1895" s="93"/>
      <c r="E1895" s="35" t="s">
        <v>929</v>
      </c>
      <c r="F1895" s="36">
        <f>SUM(F1891:F1894)</f>
        <v>11.826</v>
      </c>
    </row>
    <row r="1896" spans="1:6" ht="15.75">
      <c r="A1896" s="60"/>
      <c r="B1896" s="61"/>
      <c r="C1896" s="5"/>
      <c r="D1896" s="93"/>
      <c r="E1896" s="35" t="s">
        <v>198</v>
      </c>
      <c r="F1896" s="36" t="s">
        <v>1096</v>
      </c>
    </row>
    <row r="1897" spans="1:6" ht="15.75">
      <c r="A1897" s="60"/>
      <c r="B1897" s="61"/>
      <c r="C1897" s="5"/>
      <c r="D1897" s="93"/>
      <c r="E1897" s="26"/>
      <c r="F1897" s="30"/>
    </row>
    <row r="1898" spans="1:6" ht="15.75">
      <c r="A1898" s="60"/>
      <c r="B1898" s="61"/>
      <c r="C1898" s="5"/>
      <c r="D1898" s="93"/>
      <c r="E1898" s="35" t="s">
        <v>199</v>
      </c>
      <c r="F1898" s="36">
        <f>F1895+F1896</f>
        <v>11.826</v>
      </c>
    </row>
    <row r="1899" spans="1:6" ht="15.75">
      <c r="A1899" s="65"/>
      <c r="B1899" s="66"/>
      <c r="C1899" s="10"/>
      <c r="D1899" s="94"/>
      <c r="E1899" s="52" t="s">
        <v>200</v>
      </c>
      <c r="F1899" s="53">
        <f>F1895/F1898*100</f>
        <v>100</v>
      </c>
    </row>
    <row r="1900" spans="2:6" ht="15.75">
      <c r="B1900" s="3"/>
      <c r="F1900" s="4"/>
    </row>
    <row r="1901" spans="2:6" ht="15.75">
      <c r="B1901" s="3"/>
      <c r="F1901" s="4"/>
    </row>
    <row r="1902" spans="2:6" ht="15.75">
      <c r="B1902" s="3"/>
      <c r="F1902" s="4"/>
    </row>
    <row r="1903" spans="2:6" ht="15.75">
      <c r="B1903" s="3"/>
      <c r="F1903" s="4"/>
    </row>
    <row r="1904" spans="2:6" ht="15.75">
      <c r="B1904" s="3"/>
      <c r="F1904" s="4"/>
    </row>
    <row r="1905" spans="2:6" ht="15.75">
      <c r="B1905" s="3"/>
      <c r="F1905" s="4"/>
    </row>
    <row r="1906" spans="2:6" ht="15.75">
      <c r="B1906" s="3"/>
      <c r="F1906" s="4"/>
    </row>
    <row r="1907" spans="2:6" ht="15.75">
      <c r="B1907" s="3"/>
      <c r="F1907" s="4"/>
    </row>
    <row r="1908" spans="2:6" ht="15.75">
      <c r="B1908" s="3"/>
      <c r="F1908" s="4"/>
    </row>
    <row r="1909" spans="2:6" ht="15.75">
      <c r="B1909" s="3"/>
      <c r="F1909" s="4"/>
    </row>
    <row r="1910" spans="2:6" ht="15.75">
      <c r="B1910" s="3"/>
      <c r="F1910" s="4"/>
    </row>
    <row r="1911" spans="2:6" ht="15.75">
      <c r="B1911" s="3"/>
      <c r="F1911" s="4"/>
    </row>
    <row r="1912" spans="2:6" ht="15.75">
      <c r="B1912" s="3"/>
      <c r="F1912" s="4"/>
    </row>
    <row r="1913" spans="2:6" ht="15.75">
      <c r="B1913" s="3"/>
      <c r="F1913" s="4"/>
    </row>
    <row r="1914" spans="2:6" ht="15.75">
      <c r="B1914" s="3"/>
      <c r="F1914" s="4"/>
    </row>
    <row r="1915" spans="2:6" ht="15.75">
      <c r="B1915" s="3"/>
      <c r="F1915" s="4"/>
    </row>
    <row r="1916" spans="2:6" ht="15.75">
      <c r="B1916" s="3"/>
      <c r="F1916" s="4"/>
    </row>
    <row r="1917" spans="2:6" ht="15.75">
      <c r="B1917" s="3"/>
      <c r="F1917" s="4"/>
    </row>
    <row r="1918" spans="2:6" ht="15.75">
      <c r="B1918" s="3"/>
      <c r="F1918" s="4"/>
    </row>
    <row r="1919" spans="2:6" ht="15.75">
      <c r="B1919" s="3"/>
      <c r="F1919" s="4"/>
    </row>
    <row r="1920" spans="2:6" ht="15.75">
      <c r="B1920" s="3"/>
      <c r="F1920" s="4"/>
    </row>
    <row r="1921" spans="2:6" ht="15.75">
      <c r="B1921" s="3"/>
      <c r="F1921" s="4"/>
    </row>
    <row r="1922" spans="2:6" ht="15.75">
      <c r="B1922" s="3"/>
      <c r="F1922" s="4"/>
    </row>
    <row r="1923" spans="2:6" ht="15.75">
      <c r="B1923" s="3"/>
      <c r="F1923" s="4"/>
    </row>
    <row r="1924" spans="2:6" ht="15.75">
      <c r="B1924" s="3"/>
      <c r="F1924" s="4"/>
    </row>
    <row r="1925" spans="2:6" ht="15.75">
      <c r="B1925" s="3"/>
      <c r="F1925" s="4"/>
    </row>
    <row r="1926" spans="2:6" ht="15.75">
      <c r="B1926" s="3"/>
      <c r="F1926" s="4"/>
    </row>
    <row r="1927" spans="2:6" ht="15.75">
      <c r="B1927" s="3"/>
      <c r="F1927" s="4"/>
    </row>
    <row r="1928" spans="2:6" ht="15.75">
      <c r="B1928" s="3"/>
      <c r="F1928" s="4"/>
    </row>
    <row r="1929" spans="2:6" ht="15.75">
      <c r="B1929" s="3"/>
      <c r="F1929" s="4"/>
    </row>
    <row r="1930" spans="2:6" ht="15.75">
      <c r="B1930" s="3"/>
      <c r="F1930" s="4"/>
    </row>
    <row r="1931" spans="2:6" ht="15.75">
      <c r="B1931" s="3"/>
      <c r="F1931" s="4"/>
    </row>
    <row r="1932" spans="2:6" ht="15.75">
      <c r="B1932" s="3"/>
      <c r="F1932" s="4"/>
    </row>
    <row r="1933" spans="2:6" ht="15.75">
      <c r="B1933" s="3"/>
      <c r="F1933" s="4"/>
    </row>
    <row r="1934" spans="2:6" ht="15.75">
      <c r="B1934" s="3"/>
      <c r="F1934" s="4"/>
    </row>
    <row r="1935" spans="2:6" ht="15.75">
      <c r="B1935" s="3"/>
      <c r="F1935" s="4"/>
    </row>
    <row r="1936" spans="2:6" ht="15.75">
      <c r="B1936" s="3"/>
      <c r="F1936" s="4"/>
    </row>
    <row r="1937" spans="2:6" ht="15.75">
      <c r="B1937" s="3"/>
      <c r="F1937" s="4"/>
    </row>
    <row r="1938" spans="2:6" ht="15.75">
      <c r="B1938" s="3"/>
      <c r="F1938" s="4"/>
    </row>
    <row r="1939" spans="2:6" ht="15.75">
      <c r="B1939" s="3"/>
      <c r="F1939" s="4"/>
    </row>
    <row r="1940" spans="2:6" ht="15.75">
      <c r="B1940" s="3"/>
      <c r="F1940" s="4"/>
    </row>
    <row r="1941" spans="2:6" ht="15.75">
      <c r="B1941" s="3"/>
      <c r="F1941" s="4"/>
    </row>
    <row r="1942" spans="2:6" ht="15.75">
      <c r="B1942" s="3"/>
      <c r="F1942" s="4"/>
    </row>
    <row r="1943" spans="2:6" ht="15.75">
      <c r="B1943" s="3"/>
      <c r="F1943" s="4"/>
    </row>
    <row r="1944" spans="2:6" ht="15.75">
      <c r="B1944" s="3"/>
      <c r="F1944" s="4"/>
    </row>
    <row r="1945" spans="2:6" ht="15.75">
      <c r="B1945" s="3"/>
      <c r="F1945" s="4"/>
    </row>
    <row r="1946" spans="2:6" ht="15.75">
      <c r="B1946" s="3"/>
      <c r="F1946" s="4"/>
    </row>
    <row r="1947" spans="2:6" ht="15.75">
      <c r="B1947" s="3"/>
      <c r="F1947" s="4"/>
    </row>
    <row r="1948" spans="2:6" ht="15.75">
      <c r="B1948" s="3"/>
      <c r="F1948" s="4"/>
    </row>
    <row r="1949" spans="2:6" ht="15.75">
      <c r="B1949" s="3"/>
      <c r="F1949" s="4"/>
    </row>
    <row r="1950" spans="2:6" ht="15.75">
      <c r="B1950" s="3"/>
      <c r="F1950" s="4"/>
    </row>
    <row r="1951" spans="2:6" ht="15.75">
      <c r="B1951" s="3"/>
      <c r="F1951" s="4"/>
    </row>
    <row r="1952" spans="2:6" ht="15.75">
      <c r="B1952" s="3"/>
      <c r="F1952" s="4"/>
    </row>
    <row r="1953" spans="2:6" ht="15.75">
      <c r="B1953" s="3"/>
      <c r="F1953" s="4"/>
    </row>
    <row r="1954" spans="2:6" ht="15.75">
      <c r="B1954" s="3"/>
      <c r="F1954" s="4"/>
    </row>
    <row r="1955" spans="2:6" ht="15.75">
      <c r="B1955" s="3"/>
      <c r="F1955" s="4"/>
    </row>
    <row r="1956" spans="2:6" ht="15.75">
      <c r="B1956" s="3"/>
      <c r="F1956" s="4"/>
    </row>
    <row r="1957" spans="2:6" ht="15.75">
      <c r="B1957" s="3"/>
      <c r="F1957" s="4"/>
    </row>
    <row r="1958" spans="2:6" ht="15.75">
      <c r="B1958" s="3"/>
      <c r="F1958" s="4"/>
    </row>
    <row r="1959" spans="2:6" ht="15.75">
      <c r="B1959" s="3"/>
      <c r="F1959" s="4"/>
    </row>
    <row r="1960" spans="2:6" ht="15.75">
      <c r="B1960" s="3"/>
      <c r="F1960" s="4"/>
    </row>
    <row r="1961" spans="2:6" ht="15.75">
      <c r="B1961" s="3"/>
      <c r="F1961" s="4"/>
    </row>
    <row r="1962" spans="2:6" ht="15.75">
      <c r="B1962" s="3"/>
      <c r="F1962" s="4"/>
    </row>
    <row r="1963" spans="2:6" ht="15.75">
      <c r="B1963" s="3"/>
      <c r="F1963" s="4"/>
    </row>
    <row r="1964" spans="2:6" ht="15.75">
      <c r="B1964" s="3"/>
      <c r="F1964" s="4"/>
    </row>
    <row r="1965" spans="2:6" ht="15.75">
      <c r="B1965" s="3"/>
      <c r="F1965" s="4"/>
    </row>
    <row r="1966" spans="2:6" ht="15.75">
      <c r="B1966" s="3"/>
      <c r="F1966" s="4"/>
    </row>
    <row r="1967" spans="2:6" ht="15.75">
      <c r="B1967" s="3"/>
      <c r="F1967" s="4"/>
    </row>
    <row r="1968" spans="2:6" ht="15.75">
      <c r="B1968" s="3"/>
      <c r="F1968" s="4"/>
    </row>
    <row r="1969" spans="2:6" ht="15.75">
      <c r="B1969" s="3"/>
      <c r="F1969" s="4"/>
    </row>
    <row r="1970" spans="2:6" ht="15.75">
      <c r="B1970" s="3"/>
      <c r="F1970" s="4"/>
    </row>
    <row r="1971" spans="2:6" ht="15.75">
      <c r="B1971" s="3"/>
      <c r="F1971" s="4"/>
    </row>
    <row r="1972" spans="2:6" ht="15.75">
      <c r="B1972" s="3"/>
      <c r="F1972" s="4"/>
    </row>
    <row r="1973" spans="2:6" ht="15.75">
      <c r="B1973" s="3"/>
      <c r="F1973" s="4"/>
    </row>
    <row r="1974" spans="2:6" ht="15.75">
      <c r="B1974" s="3"/>
      <c r="F1974" s="4"/>
    </row>
    <row r="1975" spans="2:6" ht="15.75">
      <c r="B1975" s="3"/>
      <c r="F1975" s="4"/>
    </row>
    <row r="1976" spans="2:6" ht="15.75">
      <c r="B1976" s="3"/>
      <c r="F1976" s="4"/>
    </row>
    <row r="1977" spans="2:6" ht="15.75">
      <c r="B1977" s="3"/>
      <c r="F1977" s="4"/>
    </row>
    <row r="1978" spans="2:6" ht="15.75">
      <c r="B1978" s="3"/>
      <c r="F1978" s="4"/>
    </row>
    <row r="1979" spans="2:6" ht="15.75">
      <c r="B1979" s="3"/>
      <c r="F1979" s="4"/>
    </row>
    <row r="1980" spans="2:6" ht="15.75">
      <c r="B1980" s="3"/>
      <c r="F1980" s="4"/>
    </row>
    <row r="1981" spans="2:6" ht="15.75">
      <c r="B1981" s="3"/>
      <c r="F1981" s="4"/>
    </row>
    <row r="1982" spans="2:6" ht="15.75">
      <c r="B1982" s="3"/>
      <c r="F1982" s="4"/>
    </row>
    <row r="1983" spans="2:6" ht="15.75">
      <c r="B1983" s="3"/>
      <c r="F1983" s="4"/>
    </row>
    <row r="1984" spans="2:6" ht="15.75">
      <c r="B1984" s="3"/>
      <c r="F1984" s="4"/>
    </row>
    <row r="1985" spans="2:6" ht="15.75">
      <c r="B1985" s="3"/>
      <c r="F1985" s="4"/>
    </row>
    <row r="1986" spans="2:6" ht="15.75">
      <c r="B1986" s="3"/>
      <c r="F1986" s="4"/>
    </row>
    <row r="1987" spans="2:6" ht="15.75">
      <c r="B1987" s="3"/>
      <c r="F1987" s="4"/>
    </row>
    <row r="1988" spans="2:6" ht="15.75">
      <c r="B1988" s="3"/>
      <c r="F1988" s="4"/>
    </row>
    <row r="1989" spans="2:6" ht="15.75">
      <c r="B1989" s="3"/>
      <c r="F1989" s="4"/>
    </row>
    <row r="1990" spans="2:6" ht="15.75">
      <c r="B1990" s="3"/>
      <c r="F1990" s="4"/>
    </row>
    <row r="1991" spans="2:6" ht="15.75">
      <c r="B1991" s="3"/>
      <c r="F1991" s="4"/>
    </row>
    <row r="1992" spans="2:6" ht="15.75">
      <c r="B1992" s="3"/>
      <c r="F1992" s="4"/>
    </row>
    <row r="1993" spans="2:6" ht="15.75">
      <c r="B1993" s="3"/>
      <c r="F1993" s="4"/>
    </row>
    <row r="1994" spans="2:6" ht="15.75">
      <c r="B1994" s="3"/>
      <c r="F1994" s="4"/>
    </row>
    <row r="1995" spans="2:6" ht="15.75">
      <c r="B1995" s="3"/>
      <c r="F1995" s="4"/>
    </row>
    <row r="1996" spans="2:6" ht="15.75">
      <c r="B1996" s="3"/>
      <c r="F1996" s="4"/>
    </row>
    <row r="1997" spans="2:6" ht="15.75">
      <c r="B1997" s="3"/>
      <c r="F1997" s="4"/>
    </row>
    <row r="1998" spans="2:6" ht="15.75">
      <c r="B1998" s="3"/>
      <c r="F1998" s="4"/>
    </row>
    <row r="1999" spans="2:6" ht="15.75">
      <c r="B1999" s="3"/>
      <c r="F1999" s="4"/>
    </row>
    <row r="2000" spans="2:6" ht="15.75">
      <c r="B2000" s="3"/>
      <c r="F2000" s="4"/>
    </row>
    <row r="2001" spans="2:6" ht="15.75">
      <c r="B2001" s="3"/>
      <c r="F2001" s="4"/>
    </row>
    <row r="2002" spans="2:6" ht="15.75">
      <c r="B2002" s="3"/>
      <c r="F2002" s="4"/>
    </row>
    <row r="2003" spans="2:6" ht="15.75">
      <c r="B2003" s="3"/>
      <c r="F2003" s="4"/>
    </row>
    <row r="2004" spans="2:6" ht="15.75">
      <c r="B2004" s="3"/>
      <c r="F2004" s="4"/>
    </row>
    <row r="2005" spans="2:6" ht="15.75">
      <c r="B2005" s="3"/>
      <c r="F2005" s="4"/>
    </row>
    <row r="2006" spans="2:6" ht="15.75">
      <c r="B2006" s="3"/>
      <c r="F2006" s="4"/>
    </row>
    <row r="2007" spans="2:6" ht="15.75">
      <c r="B2007" s="3"/>
      <c r="F2007" s="4"/>
    </row>
    <row r="2008" spans="2:6" ht="15.75">
      <c r="B2008" s="3"/>
      <c r="F2008" s="4"/>
    </row>
    <row r="2009" spans="2:6" ht="15.75">
      <c r="B2009" s="3"/>
      <c r="F2009" s="4"/>
    </row>
    <row r="2010" spans="2:6" ht="15.75">
      <c r="B2010" s="3"/>
      <c r="F2010" s="4"/>
    </row>
    <row r="2011" spans="2:6" ht="15.75">
      <c r="B2011" s="3"/>
      <c r="F2011" s="4"/>
    </row>
    <row r="2012" spans="2:6" ht="15.75">
      <c r="B2012" s="3"/>
      <c r="F2012" s="4"/>
    </row>
    <row r="2013" spans="2:6" ht="15.75">
      <c r="B2013" s="3"/>
      <c r="F2013" s="4"/>
    </row>
    <row r="2014" spans="2:6" ht="15.75">
      <c r="B2014" s="3"/>
      <c r="F2014" s="4"/>
    </row>
    <row r="2015" spans="2:6" ht="15.75">
      <c r="B2015" s="3"/>
      <c r="F2015" s="4"/>
    </row>
    <row r="2016" spans="2:6" ht="15.75">
      <c r="B2016" s="3"/>
      <c r="F2016" s="4"/>
    </row>
    <row r="2017" spans="2:6" ht="15.75">
      <c r="B2017" s="3"/>
      <c r="F2017" s="4"/>
    </row>
    <row r="2018" spans="2:6" ht="15.75">
      <c r="B2018" s="3"/>
      <c r="F2018" s="4"/>
    </row>
    <row r="2019" spans="2:6" ht="15.75">
      <c r="B2019" s="3"/>
      <c r="F2019" s="4"/>
    </row>
    <row r="2020" spans="2:6" ht="15.75">
      <c r="B2020" s="3"/>
      <c r="F2020" s="4"/>
    </row>
    <row r="2021" spans="2:6" ht="15.75">
      <c r="B2021" s="3"/>
      <c r="F2021" s="4"/>
    </row>
    <row r="2022" spans="2:6" ht="15.75">
      <c r="B2022" s="3"/>
      <c r="F2022" s="4"/>
    </row>
    <row r="2023" spans="2:6" ht="15.75">
      <c r="B2023" s="3"/>
      <c r="F2023" s="4"/>
    </row>
    <row r="2024" spans="2:6" ht="15.75">
      <c r="B2024" s="3"/>
      <c r="F2024" s="4"/>
    </row>
    <row r="2025" spans="2:6" ht="15.75">
      <c r="B2025" s="3"/>
      <c r="F2025" s="4"/>
    </row>
    <row r="2026" spans="2:6" ht="15.75">
      <c r="B2026" s="3"/>
      <c r="F2026" s="4"/>
    </row>
    <row r="2027" spans="2:6" ht="15.75">
      <c r="B2027" s="3"/>
      <c r="F2027" s="4"/>
    </row>
    <row r="2028" spans="2:6" ht="15.75">
      <c r="B2028" s="3"/>
      <c r="F2028" s="4"/>
    </row>
    <row r="2029" spans="2:6" ht="15.75">
      <c r="B2029" s="3"/>
      <c r="F2029" s="4"/>
    </row>
    <row r="2030" spans="2:6" ht="15.75">
      <c r="B2030" s="3"/>
      <c r="F2030" s="4"/>
    </row>
    <row r="2031" spans="2:6" ht="15.75">
      <c r="B2031" s="3"/>
      <c r="F2031" s="4"/>
    </row>
    <row r="2032" spans="2:6" ht="15.75">
      <c r="B2032" s="3"/>
      <c r="F2032" s="4"/>
    </row>
    <row r="2033" spans="2:6" ht="15.75">
      <c r="B2033" s="3"/>
      <c r="F2033" s="4"/>
    </row>
    <row r="2034" spans="2:6" ht="15.75">
      <c r="B2034" s="3"/>
      <c r="F2034" s="4"/>
    </row>
    <row r="2035" spans="2:6" ht="15.75">
      <c r="B2035" s="3"/>
      <c r="F2035" s="4"/>
    </row>
    <row r="2036" spans="2:6" ht="15.75">
      <c r="B2036" s="3"/>
      <c r="F2036" s="4"/>
    </row>
    <row r="2037" spans="2:6" ht="15.75">
      <c r="B2037" s="3"/>
      <c r="F2037" s="4"/>
    </row>
    <row r="2038" spans="2:6" ht="15.75">
      <c r="B2038" s="3"/>
      <c r="F2038" s="4"/>
    </row>
    <row r="2039" spans="2:6" ht="15.75">
      <c r="B2039" s="3"/>
      <c r="F2039" s="4"/>
    </row>
    <row r="2040" spans="2:6" ht="15.75">
      <c r="B2040" s="3"/>
      <c r="F2040" s="4"/>
    </row>
    <row r="2041" spans="2:6" ht="15.75">
      <c r="B2041" s="3"/>
      <c r="F2041" s="4"/>
    </row>
    <row r="2042" spans="2:6" ht="15.75">
      <c r="B2042" s="3"/>
      <c r="F2042" s="4"/>
    </row>
    <row r="2043" spans="2:6" ht="15.75">
      <c r="B2043" s="3"/>
      <c r="F2043" s="4"/>
    </row>
    <row r="2044" spans="2:6" ht="15.75">
      <c r="B2044" s="3"/>
      <c r="F2044" s="4"/>
    </row>
    <row r="2045" spans="2:6" ht="15.75">
      <c r="B2045" s="3"/>
      <c r="F2045" s="4"/>
    </row>
    <row r="2046" spans="2:6" ht="15.75">
      <c r="B2046" s="3"/>
      <c r="F2046" s="4"/>
    </row>
    <row r="2047" spans="2:6" ht="15.75">
      <c r="B2047" s="3"/>
      <c r="F2047" s="4"/>
    </row>
    <row r="2048" spans="2:6" ht="15.75">
      <c r="B2048" s="3"/>
      <c r="F2048" s="4"/>
    </row>
    <row r="2049" spans="2:6" ht="15.75">
      <c r="B2049" s="3"/>
      <c r="F2049" s="4"/>
    </row>
    <row r="2050" spans="2:6" ht="15.75">
      <c r="B2050" s="3"/>
      <c r="F2050" s="4"/>
    </row>
    <row r="2051" spans="2:6" ht="15.75">
      <c r="B2051" s="3"/>
      <c r="F2051" s="4"/>
    </row>
    <row r="2052" spans="2:6" ht="15.75">
      <c r="B2052" s="3"/>
      <c r="F2052" s="4"/>
    </row>
    <row r="2053" spans="2:6" ht="15.75">
      <c r="B2053" s="3"/>
      <c r="F2053" s="4"/>
    </row>
    <row r="2054" spans="2:6" ht="15.75">
      <c r="B2054" s="3"/>
      <c r="F2054" s="4"/>
    </row>
    <row r="2055" spans="2:6" ht="15.75">
      <c r="B2055" s="3"/>
      <c r="F2055" s="4"/>
    </row>
    <row r="2056" spans="2:6" ht="15.75">
      <c r="B2056" s="3"/>
      <c r="F2056" s="4"/>
    </row>
    <row r="2057" spans="2:6" ht="15.75">
      <c r="B2057" s="3"/>
      <c r="F2057" s="4"/>
    </row>
    <row r="2058" spans="2:6" ht="15.75">
      <c r="B2058" s="3"/>
      <c r="F2058" s="4"/>
    </row>
    <row r="2059" spans="2:6" ht="15.75">
      <c r="B2059" s="3"/>
      <c r="F2059" s="4"/>
    </row>
    <row r="2060" spans="2:6" ht="15.75">
      <c r="B2060" s="3"/>
      <c r="F2060" s="4"/>
    </row>
    <row r="2061" spans="2:6" ht="15.75">
      <c r="B2061" s="3"/>
      <c r="F2061" s="4"/>
    </row>
    <row r="2062" spans="2:6" ht="15.75">
      <c r="B2062" s="3"/>
      <c r="F2062" s="4"/>
    </row>
    <row r="2063" spans="2:6" ht="15.75">
      <c r="B2063" s="3"/>
      <c r="F2063" s="4"/>
    </row>
    <row r="2064" spans="2:6" ht="15.75">
      <c r="B2064" s="3"/>
      <c r="F2064" s="4"/>
    </row>
    <row r="2065" spans="2:6" ht="15.75">
      <c r="B2065" s="3"/>
      <c r="F2065" s="4"/>
    </row>
    <row r="2066" spans="2:6" ht="15.75">
      <c r="B2066" s="3"/>
      <c r="F2066" s="4"/>
    </row>
    <row r="2067" spans="2:6" ht="15.75">
      <c r="B2067" s="3"/>
      <c r="F2067" s="4"/>
    </row>
    <row r="2068" spans="2:6" ht="15.75">
      <c r="B2068" s="3"/>
      <c r="F2068" s="4"/>
    </row>
    <row r="2069" spans="2:6" ht="15.75">
      <c r="B2069" s="3"/>
      <c r="F2069" s="4"/>
    </row>
    <row r="2070" spans="2:6" ht="15.75">
      <c r="B2070" s="3"/>
      <c r="F2070" s="4"/>
    </row>
    <row r="2071" spans="2:6" ht="15.75">
      <c r="B2071" s="3"/>
      <c r="F2071" s="4"/>
    </row>
    <row r="2072" spans="2:6" ht="15.75">
      <c r="B2072" s="3"/>
      <c r="F2072" s="4"/>
    </row>
    <row r="2073" spans="2:6" ht="15.75">
      <c r="B2073" s="3"/>
      <c r="F2073" s="4"/>
    </row>
    <row r="2074" spans="2:6" ht="15.75">
      <c r="B2074" s="3"/>
      <c r="F2074" s="4"/>
    </row>
    <row r="2075" spans="2:6" ht="15.75">
      <c r="B2075" s="3"/>
      <c r="F2075" s="4"/>
    </row>
    <row r="2076" spans="2:6" ht="15.75">
      <c r="B2076" s="3"/>
      <c r="F2076" s="4"/>
    </row>
    <row r="2077" spans="2:6" ht="15.75">
      <c r="B2077" s="3"/>
      <c r="F2077" s="4"/>
    </row>
    <row r="2078" spans="2:6" ht="15.75">
      <c r="B2078" s="3"/>
      <c r="F2078" s="4"/>
    </row>
    <row r="2079" spans="2:6" ht="15.75">
      <c r="B2079" s="3"/>
      <c r="F2079" s="4"/>
    </row>
    <row r="2080" spans="2:6" ht="15.75">
      <c r="B2080" s="3"/>
      <c r="F2080" s="4"/>
    </row>
    <row r="2081" spans="2:6" ht="15.75">
      <c r="B2081" s="3"/>
      <c r="F2081" s="4"/>
    </row>
    <row r="2082" spans="2:6" ht="15.75">
      <c r="B2082" s="3"/>
      <c r="F2082" s="4"/>
    </row>
    <row r="2083" spans="2:6" ht="15.75">
      <c r="B2083" s="3"/>
      <c r="F2083" s="4"/>
    </row>
    <row r="2084" spans="2:6" ht="15.75">
      <c r="B2084" s="3"/>
      <c r="F2084" s="4"/>
    </row>
    <row r="2085" spans="2:6" ht="15.75">
      <c r="B2085" s="3"/>
      <c r="F2085" s="4"/>
    </row>
    <row r="2086" spans="2:6" ht="15.75">
      <c r="B2086" s="3"/>
      <c r="F2086" s="4"/>
    </row>
    <row r="2087" spans="2:6" ht="15.75">
      <c r="B2087" s="3"/>
      <c r="F2087" s="4"/>
    </row>
    <row r="2088" spans="2:6" ht="15.75">
      <c r="B2088" s="3"/>
      <c r="F2088" s="4"/>
    </row>
    <row r="2089" spans="2:6" ht="15.75">
      <c r="B2089" s="3"/>
      <c r="F2089" s="4"/>
    </row>
    <row r="2090" spans="2:6" ht="15.75">
      <c r="B2090" s="3"/>
      <c r="F2090" s="4"/>
    </row>
    <row r="2091" spans="2:6" ht="15.75">
      <c r="B2091" s="3"/>
      <c r="F2091" s="4"/>
    </row>
    <row r="2092" spans="2:6" ht="15.75">
      <c r="B2092" s="3"/>
      <c r="F2092" s="4"/>
    </row>
    <row r="2093" spans="2:6" ht="15.75">
      <c r="B2093" s="3"/>
      <c r="F2093" s="4"/>
    </row>
    <row r="2094" spans="2:6" ht="15.75">
      <c r="B2094" s="3"/>
      <c r="F2094" s="4"/>
    </row>
    <row r="2095" spans="2:6" ht="15.75">
      <c r="B2095" s="3"/>
      <c r="F2095" s="4"/>
    </row>
    <row r="2096" spans="2:6" ht="15.75">
      <c r="B2096" s="3"/>
      <c r="F2096" s="4"/>
    </row>
    <row r="2097" spans="2:6" ht="15.75">
      <c r="B2097" s="3"/>
      <c r="F2097" s="4"/>
    </row>
    <row r="2098" spans="2:6" ht="15.75">
      <c r="B2098" s="3"/>
      <c r="F2098" s="4"/>
    </row>
    <row r="2099" spans="2:6" ht="15.75">
      <c r="B2099" s="3"/>
      <c r="F2099" s="4"/>
    </row>
    <row r="2100" spans="2:6" ht="15.75">
      <c r="B2100" s="3"/>
      <c r="F2100" s="4"/>
    </row>
    <row r="2101" spans="2:6" ht="15.75">
      <c r="B2101" s="3"/>
      <c r="F2101" s="4"/>
    </row>
    <row r="2102" spans="2:6" ht="15.75">
      <c r="B2102" s="3"/>
      <c r="F2102" s="4"/>
    </row>
    <row r="2103" spans="2:6" ht="15.75">
      <c r="B2103" s="3"/>
      <c r="F2103" s="4"/>
    </row>
    <row r="2104" spans="2:6" ht="15.75">
      <c r="B2104" s="3"/>
      <c r="F2104" s="4"/>
    </row>
    <row r="2105" spans="2:6" ht="15.75">
      <c r="B2105" s="3"/>
      <c r="F2105" s="4"/>
    </row>
    <row r="2106" spans="2:6" ht="15.75">
      <c r="B2106" s="3"/>
      <c r="F2106" s="4"/>
    </row>
    <row r="2107" spans="2:6" ht="15.75">
      <c r="B2107" s="3"/>
      <c r="F2107" s="4"/>
    </row>
    <row r="2108" spans="2:6" ht="15.75">
      <c r="B2108" s="3"/>
      <c r="F2108" s="4"/>
    </row>
    <row r="2109" spans="2:6" ht="15.75">
      <c r="B2109" s="3"/>
      <c r="F2109" s="4"/>
    </row>
    <row r="2110" spans="2:6" ht="15.75">
      <c r="B2110" s="3"/>
      <c r="F2110" s="4"/>
    </row>
    <row r="2111" spans="2:6" ht="15.75">
      <c r="B2111" s="3"/>
      <c r="F2111" s="4"/>
    </row>
    <row r="2112" spans="2:6" ht="15.75">
      <c r="B2112" s="3"/>
      <c r="F2112" s="4"/>
    </row>
    <row r="2113" spans="2:6" ht="15.75">
      <c r="B2113" s="3"/>
      <c r="F2113" s="4"/>
    </row>
    <row r="2114" spans="2:6" ht="15.75">
      <c r="B2114" s="3"/>
      <c r="F2114" s="4"/>
    </row>
    <row r="2115" spans="2:6" ht="15.75">
      <c r="B2115" s="3"/>
      <c r="F2115" s="4"/>
    </row>
    <row r="2116" spans="2:6" ht="15.75">
      <c r="B2116" s="3"/>
      <c r="F2116" s="4"/>
    </row>
    <row r="2117" spans="2:6" ht="15.75">
      <c r="B2117" s="3"/>
      <c r="F2117" s="4"/>
    </row>
    <row r="2118" spans="2:6" ht="15.75">
      <c r="B2118" s="3"/>
      <c r="F2118" s="4"/>
    </row>
    <row r="2119" spans="2:6" ht="15.75">
      <c r="B2119" s="3"/>
      <c r="F2119" s="4"/>
    </row>
    <row r="2120" spans="2:6" ht="15.75">
      <c r="B2120" s="3"/>
      <c r="F2120" s="4"/>
    </row>
    <row r="2121" spans="2:6" ht="15.75">
      <c r="B2121" s="3"/>
      <c r="F2121" s="4"/>
    </row>
    <row r="2122" spans="2:6" ht="15.75">
      <c r="B2122" s="3"/>
      <c r="F2122" s="4"/>
    </row>
    <row r="2123" spans="2:6" ht="15.75">
      <c r="B2123" s="3"/>
      <c r="F2123" s="4"/>
    </row>
    <row r="2124" spans="2:6" ht="15.75">
      <c r="B2124" s="3"/>
      <c r="F2124" s="4"/>
    </row>
    <row r="2125" spans="2:6" ht="15.75">
      <c r="B2125" s="3"/>
      <c r="F2125" s="4"/>
    </row>
    <row r="2126" spans="2:6" ht="15.75">
      <c r="B2126" s="3"/>
      <c r="F2126" s="4"/>
    </row>
    <row r="2127" spans="2:6" ht="15.75">
      <c r="B2127" s="3"/>
      <c r="F2127" s="4"/>
    </row>
    <row r="2128" spans="2:6" ht="15.75">
      <c r="B2128" s="3"/>
      <c r="F2128" s="4"/>
    </row>
    <row r="2129" spans="2:6" ht="15.75">
      <c r="B2129" s="3"/>
      <c r="F2129" s="4"/>
    </row>
    <row r="2130" spans="2:6" ht="15.75">
      <c r="B2130" s="3"/>
      <c r="F2130" s="4"/>
    </row>
    <row r="2131" spans="2:6" ht="15.75">
      <c r="B2131" s="3"/>
      <c r="F2131" s="4"/>
    </row>
    <row r="2132" spans="2:6" ht="15.75">
      <c r="B2132" s="3"/>
      <c r="F2132" s="4"/>
    </row>
    <row r="2133" spans="2:6" ht="15.75">
      <c r="B2133" s="3"/>
      <c r="F2133" s="4"/>
    </row>
    <row r="2134" spans="2:6" ht="15.75">
      <c r="B2134" s="3"/>
      <c r="F2134" s="4"/>
    </row>
    <row r="2135" spans="2:6" ht="15.75">
      <c r="B2135" s="3"/>
      <c r="F2135" s="4"/>
    </row>
    <row r="2136" spans="2:6" ht="15.75">
      <c r="B2136" s="3"/>
      <c r="F2136" s="4"/>
    </row>
    <row r="2137" spans="2:6" ht="15.75">
      <c r="B2137" s="3"/>
      <c r="F2137" s="4"/>
    </row>
    <row r="2138" spans="2:6" ht="15.75">
      <c r="B2138" s="3"/>
      <c r="F2138" s="4"/>
    </row>
    <row r="2139" spans="2:6" ht="15.75">
      <c r="B2139" s="3"/>
      <c r="F2139" s="4"/>
    </row>
    <row r="2140" spans="2:6" ht="15.75">
      <c r="B2140" s="3"/>
      <c r="F2140" s="4"/>
    </row>
    <row r="2141" spans="2:6" ht="15.75">
      <c r="B2141" s="3"/>
      <c r="F2141" s="4"/>
    </row>
    <row r="2142" spans="2:6" ht="15.75">
      <c r="B2142" s="3"/>
      <c r="F2142" s="4"/>
    </row>
    <row r="2143" spans="2:6" ht="15.75">
      <c r="B2143" s="3"/>
      <c r="F2143" s="4"/>
    </row>
    <row r="2144" spans="2:6" ht="15.75">
      <c r="B2144" s="3"/>
      <c r="F2144" s="4"/>
    </row>
    <row r="2145" spans="2:6" ht="15.75">
      <c r="B2145" s="3"/>
      <c r="F2145" s="4"/>
    </row>
    <row r="2146" spans="2:6" ht="15.75">
      <c r="B2146" s="3"/>
      <c r="F2146" s="4"/>
    </row>
    <row r="2147" spans="2:6" ht="15.75">
      <c r="B2147" s="3"/>
      <c r="F2147" s="4"/>
    </row>
    <row r="2148" spans="2:6" ht="15.75">
      <c r="B2148" s="3"/>
      <c r="F2148" s="4"/>
    </row>
    <row r="2149" spans="2:6" ht="15.75">
      <c r="B2149" s="3"/>
      <c r="F2149" s="4"/>
    </row>
    <row r="2150" spans="2:6" ht="15.75">
      <c r="B2150" s="3"/>
      <c r="F2150" s="4"/>
    </row>
    <row r="2151" spans="2:6" ht="15.75">
      <c r="B2151" s="3"/>
      <c r="F2151" s="4"/>
    </row>
    <row r="2152" spans="2:6" ht="15.75">
      <c r="B2152" s="3"/>
      <c r="F2152" s="4"/>
    </row>
    <row r="2153" spans="2:6" ht="15.75">
      <c r="B2153" s="3"/>
      <c r="F2153" s="4"/>
    </row>
    <row r="2154" spans="2:6" ht="15.75">
      <c r="B2154" s="3"/>
      <c r="F2154" s="4"/>
    </row>
    <row r="2155" spans="2:6" ht="15.75">
      <c r="B2155" s="3"/>
      <c r="F2155" s="4"/>
    </row>
    <row r="2156" spans="2:6" ht="15.75">
      <c r="B2156" s="3"/>
      <c r="F2156" s="4"/>
    </row>
    <row r="2157" spans="2:6" ht="15.75">
      <c r="B2157" s="3"/>
      <c r="F2157" s="4"/>
    </row>
    <row r="2158" spans="2:6" ht="15.75">
      <c r="B2158" s="3"/>
      <c r="F2158" s="4"/>
    </row>
    <row r="2159" spans="2:6" ht="15.75">
      <c r="B2159" s="3"/>
      <c r="F2159" s="4"/>
    </row>
    <row r="2160" spans="2:6" ht="15.75">
      <c r="B2160" s="3"/>
      <c r="F2160" s="4"/>
    </row>
    <row r="2161" spans="2:6" ht="15.75">
      <c r="B2161" s="3"/>
      <c r="F2161" s="4"/>
    </row>
    <row r="2162" spans="2:6" ht="15.75">
      <c r="B2162" s="3"/>
      <c r="F2162" s="4"/>
    </row>
    <row r="2163" spans="2:6" ht="15.75">
      <c r="B2163" s="3"/>
      <c r="F2163" s="4"/>
    </row>
    <row r="2164" spans="2:6" ht="15.75">
      <c r="B2164" s="3"/>
      <c r="F2164" s="4"/>
    </row>
    <row r="2165" spans="2:6" ht="15.75">
      <c r="B2165" s="3"/>
      <c r="F2165" s="4"/>
    </row>
    <row r="2166" spans="2:6" ht="15.75">
      <c r="B2166" s="3"/>
      <c r="F2166" s="4"/>
    </row>
    <row r="2167" spans="2:6" ht="15.75">
      <c r="B2167" s="3"/>
      <c r="F2167" s="4"/>
    </row>
    <row r="2168" spans="2:6" ht="15.75">
      <c r="B2168" s="3"/>
      <c r="F2168" s="4"/>
    </row>
    <row r="2169" spans="2:6" ht="15.75">
      <c r="B2169" s="3"/>
      <c r="F2169" s="4"/>
    </row>
    <row r="2170" spans="2:6" ht="15.75">
      <c r="B2170" s="3"/>
      <c r="F2170" s="4"/>
    </row>
    <row r="2171" spans="2:6" ht="15.75">
      <c r="B2171" s="3"/>
      <c r="F2171" s="4"/>
    </row>
    <row r="2172" spans="2:6" ht="15.75">
      <c r="B2172" s="3"/>
      <c r="F2172" s="4"/>
    </row>
    <row r="2173" spans="2:6" ht="15.75">
      <c r="B2173" s="3"/>
      <c r="F2173" s="4"/>
    </row>
    <row r="2174" spans="2:6" ht="15.75">
      <c r="B2174" s="3"/>
      <c r="F2174" s="4"/>
    </row>
    <row r="2175" spans="2:6" ht="15.75">
      <c r="B2175" s="3"/>
      <c r="F2175" s="4"/>
    </row>
    <row r="2176" spans="2:6" ht="15.75">
      <c r="B2176" s="3"/>
      <c r="F2176" s="4"/>
    </row>
    <row r="2177" spans="2:6" ht="15.75">
      <c r="B2177" s="3"/>
      <c r="F2177" s="4"/>
    </row>
    <row r="2178" spans="2:6" ht="15.75">
      <c r="B2178" s="3"/>
      <c r="F2178" s="4"/>
    </row>
    <row r="2179" spans="2:6" ht="15.75">
      <c r="B2179" s="3"/>
      <c r="F2179" s="4"/>
    </row>
    <row r="2180" spans="2:6" ht="15.75">
      <c r="B2180" s="3"/>
      <c r="F2180" s="4"/>
    </row>
    <row r="2181" spans="2:6" ht="15.75">
      <c r="B2181" s="3"/>
      <c r="F2181" s="4"/>
    </row>
    <row r="2182" spans="2:6" ht="15.75">
      <c r="B2182" s="3"/>
      <c r="F2182" s="4"/>
    </row>
    <row r="2183" spans="2:6" ht="15.75">
      <c r="B2183" s="3"/>
      <c r="F2183" s="4"/>
    </row>
    <row r="2184" spans="2:6" ht="15.75">
      <c r="B2184" s="3"/>
      <c r="F2184" s="4"/>
    </row>
    <row r="2185" spans="2:6" ht="15.75">
      <c r="B2185" s="3"/>
      <c r="F2185" s="4"/>
    </row>
    <row r="2186" spans="2:6" ht="15.75">
      <c r="B2186" s="3"/>
      <c r="F2186" s="4"/>
    </row>
    <row r="2187" spans="2:6" ht="15.75">
      <c r="B2187" s="3"/>
      <c r="F2187" s="4"/>
    </row>
    <row r="2188" spans="2:6" ht="15.75">
      <c r="B2188" s="3"/>
      <c r="F2188" s="4"/>
    </row>
    <row r="2189" spans="2:6" ht="15.75">
      <c r="B2189" s="3"/>
      <c r="F2189" s="4"/>
    </row>
    <row r="2190" spans="2:6" ht="15.75">
      <c r="B2190" s="3"/>
      <c r="F2190" s="4"/>
    </row>
    <row r="2191" spans="2:6" ht="15.75">
      <c r="B2191" s="3"/>
      <c r="F2191" s="4"/>
    </row>
    <row r="2192" spans="2:6" ht="15.75">
      <c r="B2192" s="3"/>
      <c r="F2192" s="4"/>
    </row>
    <row r="2193" spans="2:6" ht="15.75">
      <c r="B2193" s="3"/>
      <c r="F2193" s="4"/>
    </row>
    <row r="2194" spans="2:6" ht="15.75">
      <c r="B2194" s="3"/>
      <c r="F2194" s="4"/>
    </row>
    <row r="2195" spans="2:6" ht="15.75">
      <c r="B2195" s="3"/>
      <c r="F2195" s="4"/>
    </row>
    <row r="2196" spans="2:6" ht="15.75">
      <c r="B2196" s="3"/>
      <c r="F2196" s="4"/>
    </row>
    <row r="2197" spans="2:6" ht="15.75">
      <c r="B2197" s="3"/>
      <c r="F2197" s="4"/>
    </row>
    <row r="2198" spans="2:6" ht="15.75">
      <c r="B2198" s="3"/>
      <c r="F2198" s="4"/>
    </row>
    <row r="2199" spans="2:6" ht="15.75">
      <c r="B2199" s="3"/>
      <c r="F2199" s="4"/>
    </row>
    <row r="2200" spans="2:6" ht="15.75">
      <c r="B2200" s="3"/>
      <c r="F2200" s="4"/>
    </row>
    <row r="2201" spans="2:6" ht="15.75">
      <c r="B2201" s="3"/>
      <c r="F2201" s="4"/>
    </row>
    <row r="2202" spans="2:6" ht="15.75">
      <c r="B2202" s="3"/>
      <c r="F2202" s="4"/>
    </row>
    <row r="2203" spans="2:6" ht="15.75">
      <c r="B2203" s="3"/>
      <c r="F2203" s="4"/>
    </row>
    <row r="2204" spans="2:6" ht="15.75">
      <c r="B2204" s="3"/>
      <c r="F2204" s="4"/>
    </row>
    <row r="2205" spans="2:6" ht="15.75">
      <c r="B2205" s="3"/>
      <c r="F2205" s="4"/>
    </row>
    <row r="2206" spans="2:6" ht="15.75">
      <c r="B2206" s="3"/>
      <c r="F2206" s="4"/>
    </row>
    <row r="2207" spans="2:6" ht="15.75">
      <c r="B2207" s="3"/>
      <c r="F2207" s="4"/>
    </row>
    <row r="2208" spans="2:6" ht="15.75">
      <c r="B2208" s="3"/>
      <c r="F2208" s="4"/>
    </row>
    <row r="2209" spans="2:6" ht="15.75">
      <c r="B2209" s="3"/>
      <c r="F2209" s="4"/>
    </row>
    <row r="2210" spans="2:6" ht="15.75">
      <c r="B2210" s="3"/>
      <c r="F2210" s="4"/>
    </row>
    <row r="2211" spans="2:6" ht="15.75">
      <c r="B2211" s="3"/>
      <c r="F2211" s="4"/>
    </row>
    <row r="2212" spans="2:6" ht="15.75">
      <c r="B2212" s="3"/>
      <c r="F2212" s="4"/>
    </row>
    <row r="2213" spans="2:6" ht="15.75">
      <c r="B2213" s="3"/>
      <c r="F2213" s="4"/>
    </row>
    <row r="2214" spans="2:6" ht="15.75">
      <c r="B2214" s="3"/>
      <c r="F2214" s="4"/>
    </row>
    <row r="2215" spans="2:6" ht="15.75">
      <c r="B2215" s="3"/>
      <c r="F2215" s="4"/>
    </row>
    <row r="2216" spans="2:6" ht="15.75">
      <c r="B2216" s="3"/>
      <c r="F2216" s="4"/>
    </row>
    <row r="2217" spans="2:6" ht="15.75">
      <c r="B2217" s="3"/>
      <c r="F2217" s="4"/>
    </row>
    <row r="2218" spans="2:6" ht="15.75">
      <c r="B2218" s="3"/>
      <c r="F2218" s="4"/>
    </row>
    <row r="2219" spans="2:6" ht="15.75">
      <c r="B2219" s="3"/>
      <c r="F2219" s="4"/>
    </row>
    <row r="2220" spans="2:6" ht="15.75">
      <c r="B2220" s="3"/>
      <c r="F2220" s="4"/>
    </row>
    <row r="2221" spans="2:6" ht="15.75">
      <c r="B2221" s="3"/>
      <c r="F2221" s="4"/>
    </row>
    <row r="2222" spans="2:6" ht="15.75">
      <c r="B2222" s="3"/>
      <c r="F2222" s="4"/>
    </row>
    <row r="2223" spans="2:6" ht="15.75">
      <c r="B2223" s="3"/>
      <c r="F2223" s="4"/>
    </row>
    <row r="2224" spans="2:6" ht="15.75">
      <c r="B2224" s="3"/>
      <c r="F2224" s="4"/>
    </row>
    <row r="2225" spans="2:6" ht="15.75">
      <c r="B2225" s="3"/>
      <c r="F2225" s="4"/>
    </row>
    <row r="2226" spans="2:6" ht="15.75">
      <c r="B2226" s="3"/>
      <c r="F2226" s="4"/>
    </row>
    <row r="2227" spans="2:6" ht="15.75">
      <c r="B2227" s="3"/>
      <c r="F2227" s="4"/>
    </row>
    <row r="2228" spans="2:6" ht="15.75">
      <c r="B2228" s="3"/>
      <c r="F2228" s="4"/>
    </row>
    <row r="2229" spans="2:6" ht="15.75">
      <c r="B2229" s="3"/>
      <c r="F2229" s="4"/>
    </row>
    <row r="2230" spans="2:6" ht="15.75">
      <c r="B2230" s="3"/>
      <c r="F2230" s="4"/>
    </row>
    <row r="2231" spans="2:6" ht="15.75">
      <c r="B2231" s="3"/>
      <c r="F2231" s="4"/>
    </row>
    <row r="2232" spans="2:6" ht="15.75">
      <c r="B2232" s="3"/>
      <c r="F2232" s="4"/>
    </row>
    <row r="2233" spans="2:6" ht="15.75">
      <c r="B2233" s="3"/>
      <c r="F2233" s="4"/>
    </row>
    <row r="2234" spans="2:6" ht="15.75">
      <c r="B2234" s="3"/>
      <c r="F2234" s="4"/>
    </row>
    <row r="2235" spans="2:6" ht="15.75">
      <c r="B2235" s="3"/>
      <c r="F2235" s="4"/>
    </row>
    <row r="2236" spans="2:6" ht="15.75">
      <c r="B2236" s="3"/>
      <c r="F2236" s="4"/>
    </row>
    <row r="2237" spans="2:6" ht="15.75">
      <c r="B2237" s="3"/>
      <c r="F2237" s="4"/>
    </row>
    <row r="2238" spans="2:6" ht="15.75">
      <c r="B2238" s="3"/>
      <c r="F2238" s="4"/>
    </row>
    <row r="2239" spans="2:6" ht="15.75">
      <c r="B2239" s="3"/>
      <c r="F2239" s="4"/>
    </row>
    <row r="2240" spans="2:6" ht="15.75">
      <c r="B2240" s="3"/>
      <c r="F2240" s="4"/>
    </row>
    <row r="2241" spans="2:6" ht="15.75">
      <c r="B2241" s="3"/>
      <c r="F2241" s="4"/>
    </row>
    <row r="2242" spans="2:6" ht="15.75">
      <c r="B2242" s="3"/>
      <c r="F2242" s="4"/>
    </row>
    <row r="2243" spans="2:6" ht="15.75">
      <c r="B2243" s="3"/>
      <c r="F2243" s="4"/>
    </row>
    <row r="2244" spans="2:6" ht="15.75">
      <c r="B2244" s="3"/>
      <c r="F2244" s="4"/>
    </row>
    <row r="2245" spans="2:6" ht="15.75">
      <c r="B2245" s="3"/>
      <c r="F2245" s="4"/>
    </row>
    <row r="2246" spans="2:6" ht="15.75">
      <c r="B2246" s="3"/>
      <c r="F2246" s="4"/>
    </row>
    <row r="2247" spans="2:6" ht="15.75">
      <c r="B2247" s="3"/>
      <c r="F2247" s="4"/>
    </row>
    <row r="2248" spans="2:6" ht="15.75">
      <c r="B2248" s="3"/>
      <c r="F2248" s="4"/>
    </row>
    <row r="2249" spans="2:6" ht="15.75">
      <c r="B2249" s="3"/>
      <c r="F2249" s="4"/>
    </row>
    <row r="2250" spans="2:6" ht="15.75">
      <c r="B2250" s="3"/>
      <c r="F2250" s="4"/>
    </row>
    <row r="2251" spans="2:6" ht="15.75">
      <c r="B2251" s="3"/>
      <c r="F2251" s="4"/>
    </row>
    <row r="2252" spans="2:6" ht="15.75">
      <c r="B2252" s="3"/>
      <c r="F2252" s="4"/>
    </row>
    <row r="2253" spans="2:6" ht="15.75">
      <c r="B2253" s="3"/>
      <c r="F2253" s="4"/>
    </row>
    <row r="2254" spans="2:6" ht="15.75">
      <c r="B2254" s="3"/>
      <c r="F2254" s="4"/>
    </row>
    <row r="2255" spans="2:6" ht="15.75">
      <c r="B2255" s="3"/>
      <c r="F2255" s="4"/>
    </row>
    <row r="2256" spans="2:6" ht="15.75">
      <c r="B2256" s="3"/>
      <c r="F2256" s="4"/>
    </row>
    <row r="2257" spans="2:6" ht="15.75">
      <c r="B2257" s="3"/>
      <c r="F2257" s="4"/>
    </row>
    <row r="2258" spans="2:6" ht="15.75">
      <c r="B2258" s="3"/>
      <c r="F2258" s="4"/>
    </row>
    <row r="2259" spans="2:6" ht="15.75">
      <c r="B2259" s="3"/>
      <c r="F2259" s="4"/>
    </row>
    <row r="2260" spans="2:6" ht="15.75">
      <c r="B2260" s="3"/>
      <c r="F2260" s="4"/>
    </row>
    <row r="2261" spans="2:6" ht="15.75">
      <c r="B2261" s="3"/>
      <c r="F2261" s="4"/>
    </row>
    <row r="2262" spans="2:6" ht="15.75">
      <c r="B2262" s="3"/>
      <c r="F2262" s="4"/>
    </row>
    <row r="2263" spans="2:6" ht="15.75">
      <c r="B2263" s="3"/>
      <c r="F2263" s="4"/>
    </row>
    <row r="2264" spans="2:6" ht="15.75">
      <c r="B2264" s="3"/>
      <c r="F2264" s="4"/>
    </row>
    <row r="2265" spans="2:6" ht="15.75">
      <c r="B2265" s="3"/>
      <c r="F2265" s="4"/>
    </row>
    <row r="2266" spans="2:6" ht="15.75">
      <c r="B2266" s="3"/>
      <c r="F2266" s="4"/>
    </row>
    <row r="2267" spans="2:6" ht="15.75">
      <c r="B2267" s="3"/>
      <c r="F2267" s="4"/>
    </row>
    <row r="2268" spans="2:6" ht="15.75">
      <c r="B2268" s="3"/>
      <c r="F2268" s="4"/>
    </row>
    <row r="2269" spans="2:6" ht="15.75">
      <c r="B2269" s="3"/>
      <c r="F2269" s="4"/>
    </row>
    <row r="2270" spans="2:6" ht="15.75">
      <c r="B2270" s="3"/>
      <c r="F2270" s="4"/>
    </row>
    <row r="2271" spans="2:6" ht="15.75">
      <c r="B2271" s="3"/>
      <c r="F2271" s="4"/>
    </row>
    <row r="2272" spans="2:6" ht="15.75">
      <c r="B2272" s="3"/>
      <c r="F2272" s="4"/>
    </row>
    <row r="2273" spans="2:6" ht="15.75">
      <c r="B2273" s="3"/>
      <c r="F2273" s="4"/>
    </row>
    <row r="2274" spans="2:6" ht="15.75">
      <c r="B2274" s="3"/>
      <c r="F2274" s="4"/>
    </row>
    <row r="2275" spans="2:6" ht="15.75">
      <c r="B2275" s="3"/>
      <c r="F2275" s="4"/>
    </row>
    <row r="2276" spans="2:6" ht="15.75">
      <c r="B2276" s="3"/>
      <c r="F2276" s="4"/>
    </row>
    <row r="2277" spans="2:6" ht="15.75">
      <c r="B2277" s="3"/>
      <c r="F2277" s="4"/>
    </row>
    <row r="2278" spans="2:6" ht="15.75">
      <c r="B2278" s="3"/>
      <c r="F2278" s="4"/>
    </row>
    <row r="2279" spans="2:6" ht="15.75">
      <c r="B2279" s="3"/>
      <c r="F2279" s="4"/>
    </row>
    <row r="2280" spans="2:6" ht="15.75">
      <c r="B2280" s="3"/>
      <c r="F2280" s="4"/>
    </row>
    <row r="2281" spans="2:6" ht="15.75">
      <c r="B2281" s="3"/>
      <c r="F2281" s="4"/>
    </row>
    <row r="2282" spans="2:6" ht="15.75">
      <c r="B2282" s="3"/>
      <c r="F2282" s="4"/>
    </row>
    <row r="2283" spans="2:6" ht="15.75">
      <c r="B2283" s="3"/>
      <c r="F2283" s="4"/>
    </row>
    <row r="2284" spans="2:6" ht="15.75">
      <c r="B2284" s="3"/>
      <c r="F2284" s="4"/>
    </row>
    <row r="2285" spans="2:6" ht="15.75">
      <c r="B2285" s="3"/>
      <c r="F2285" s="4"/>
    </row>
    <row r="2286" spans="2:6" ht="15.75">
      <c r="B2286" s="3"/>
      <c r="F2286" s="4"/>
    </row>
    <row r="2287" spans="2:6" ht="15.75">
      <c r="B2287" s="3"/>
      <c r="F2287" s="4"/>
    </row>
    <row r="2288" ht="15.75">
      <c r="B2288" s="3"/>
    </row>
    <row r="2289" ht="15.75">
      <c r="B2289" s="3"/>
    </row>
    <row r="2290" ht="15.75">
      <c r="B2290" s="3"/>
    </row>
    <row r="2291" ht="15.75">
      <c r="B2291" s="3"/>
    </row>
    <row r="2292" ht="15.75">
      <c r="B2292" s="3"/>
    </row>
    <row r="2293" ht="15.75">
      <c r="B2293" s="3"/>
    </row>
    <row r="2294" ht="15.75">
      <c r="B2294" s="3"/>
    </row>
    <row r="2295" ht="15.75">
      <c r="B2295" s="3"/>
    </row>
    <row r="2296" ht="15.75">
      <c r="B2296" s="3"/>
    </row>
    <row r="2297" ht="15.75">
      <c r="B2297" s="3"/>
    </row>
    <row r="2298" ht="15.75">
      <c r="B2298" s="3"/>
    </row>
    <row r="2299" ht="15.75">
      <c r="B2299" s="3"/>
    </row>
    <row r="2300" ht="15.75">
      <c r="B2300" s="3"/>
    </row>
    <row r="2301" ht="15.75">
      <c r="B2301" s="3"/>
    </row>
    <row r="2302" ht="15.75">
      <c r="B2302" s="3"/>
    </row>
    <row r="2303" ht="15.75">
      <c r="B2303" s="3"/>
    </row>
    <row r="2304" ht="15.75">
      <c r="B2304" s="3"/>
    </row>
    <row r="2305" ht="15.75">
      <c r="B2305" s="3"/>
    </row>
    <row r="2306" ht="15.75">
      <c r="B2306" s="3"/>
    </row>
    <row r="2307" ht="15.75">
      <c r="B2307" s="3"/>
    </row>
    <row r="2308" ht="15.75">
      <c r="B2308" s="3"/>
    </row>
    <row r="2309" ht="15.75">
      <c r="B2309" s="3"/>
    </row>
    <row r="2310" ht="15.75">
      <c r="B2310" s="3"/>
    </row>
    <row r="2311" ht="15.75">
      <c r="B2311" s="3"/>
    </row>
    <row r="2312" ht="15.75">
      <c r="B2312" s="3"/>
    </row>
    <row r="2313" ht="15.75">
      <c r="B2313" s="3"/>
    </row>
    <row r="2314" ht="15.75">
      <c r="B2314" s="3"/>
    </row>
    <row r="2315" ht="15.75">
      <c r="B2315" s="3"/>
    </row>
    <row r="2316" ht="15.75">
      <c r="B2316" s="3"/>
    </row>
    <row r="2317" ht="15.75">
      <c r="B2317" s="3"/>
    </row>
    <row r="2318" ht="15.75">
      <c r="B2318" s="3"/>
    </row>
    <row r="2319" ht="15.75">
      <c r="B2319" s="3"/>
    </row>
    <row r="2320" ht="15.75">
      <c r="B2320" s="3"/>
    </row>
    <row r="2321" ht="15.75">
      <c r="B2321" s="3"/>
    </row>
    <row r="2322" ht="15.75">
      <c r="B2322" s="3"/>
    </row>
    <row r="2323" ht="15.75">
      <c r="B2323" s="3"/>
    </row>
    <row r="2324" ht="15.75">
      <c r="B2324" s="3"/>
    </row>
    <row r="2325" ht="15.75">
      <c r="B2325" s="3"/>
    </row>
    <row r="2326" ht="15.75">
      <c r="B2326" s="3"/>
    </row>
    <row r="2327" ht="15.75">
      <c r="B2327" s="3"/>
    </row>
    <row r="2328" ht="15.75">
      <c r="B2328" s="3"/>
    </row>
  </sheetData>
  <sheetProtection/>
  <mergeCells count="4">
    <mergeCell ref="A352:A353"/>
    <mergeCell ref="A354:A355"/>
    <mergeCell ref="A1:B1"/>
    <mergeCell ref="A2:B2"/>
  </mergeCells>
  <printOptions/>
  <pageMargins left="0.5" right="0.25" top="0.5" bottom="0.37" header="0.5" footer="0.19"/>
  <pageSetup fitToHeight="1" fitToWidth="1" horizontalDpi="300" verticalDpi="300" orientation="landscape" scale="58" r:id="rId1"/>
  <headerFooter alignWithMargins="0">
    <oddFooter>&amp;L&amp;D&amp;C&amp;P&amp;R&amp;"Times New Roman,Regular"&amp;9G:\TechSupp\Highway\RouteDescriptions</oddFooter>
  </headerFooter>
  <rowBreaks count="43" manualBreakCount="43">
    <brk id="50" max="5" man="1"/>
    <brk id="94" max="5" man="1"/>
    <brk id="138" max="5" man="1"/>
    <brk id="184" max="5" man="1"/>
    <brk id="249" max="5" man="1"/>
    <brk id="334" max="5" man="1"/>
    <brk id="373" max="5" man="1"/>
    <brk id="379" max="5" man="1"/>
    <brk id="421" max="5" man="1"/>
    <brk id="464" max="5" man="1"/>
    <brk id="506" max="5" man="1"/>
    <brk id="550" max="5" man="1"/>
    <brk id="592" max="5" man="1"/>
    <brk id="634" max="5" man="1"/>
    <brk id="661" max="5" man="1"/>
    <brk id="704" max="5" man="1"/>
    <brk id="747" max="5" man="1"/>
    <brk id="800" max="5" man="1"/>
    <brk id="844" max="5" man="1"/>
    <brk id="886" max="5" man="1"/>
    <brk id="927" max="5" man="1"/>
    <brk id="972" max="5" man="1"/>
    <brk id="1015" max="5" man="1"/>
    <brk id="1059" max="5" man="1"/>
    <brk id="1102" max="5" man="1"/>
    <brk id="1144" max="5" man="1"/>
    <brk id="1161" max="5" man="1"/>
    <brk id="1205" max="5" man="1"/>
    <brk id="1243" max="5" man="1"/>
    <brk id="1260" max="5" man="1"/>
    <brk id="1305" max="5" man="1"/>
    <brk id="1349" max="5" man="1"/>
    <brk id="1394" max="5" man="1"/>
    <brk id="1436" max="5" man="1"/>
    <brk id="1479" max="5" man="1"/>
    <brk id="1523" max="5" man="1"/>
    <brk id="1568" max="5" man="1"/>
    <brk id="1591" max="5" man="1"/>
    <brk id="1636" max="5" man="1"/>
    <brk id="1682" max="5" man="1"/>
    <brk id="1721" max="5" man="1"/>
    <brk id="1767" max="5" man="1"/>
    <brk id="18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Mandy White</cp:lastModifiedBy>
  <cp:lastPrinted>2009-02-11T11:58:12Z</cp:lastPrinted>
  <dcterms:created xsi:type="dcterms:W3CDTF">2001-11-15T19:34:28Z</dcterms:created>
  <dcterms:modified xsi:type="dcterms:W3CDTF">2012-01-03T20:15:17Z</dcterms:modified>
  <cp:category/>
  <cp:version/>
  <cp:contentType/>
  <cp:contentStatus/>
</cp:coreProperties>
</file>