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Urban Description 01" sheetId="1" r:id="rId1"/>
  </sheets>
  <definedNames>
    <definedName name="_xlnm.Print_Area" localSheetId="0">'Urban Description 01'!$A$8:$F$1847</definedName>
    <definedName name="_xlnm.Print_Titles" localSheetId="0">'Urban Description 01'!$1:$8</definedName>
    <definedName name="Print_Titles_MI" localSheetId="0">'Urban Description 01'!$1:$7</definedName>
  </definedNames>
  <calcPr fullCalcOnLoad="1"/>
</workbook>
</file>

<file path=xl/sharedStrings.xml><?xml version="1.0" encoding="utf-8"?>
<sst xmlns="http://schemas.openxmlformats.org/spreadsheetml/2006/main" count="2447" uniqueCount="1110">
  <si>
    <t xml:space="preserve"> (F.A. URBAN SYSTEM 1200)</t>
  </si>
  <si>
    <t>TOWN OF BENNINGTON</t>
  </si>
  <si>
    <t xml:space="preserve"> (F.A. URBAN SYSTEM 1000)</t>
  </si>
  <si>
    <t>VILLAGE OF OLD BENNINGTON</t>
  </si>
  <si>
    <t xml:space="preserve"> (F.A. URBAN SYSTEM 1400)</t>
  </si>
  <si>
    <t>TOWN OF SHAFTSBURY</t>
  </si>
  <si>
    <t xml:space="preserve"> (F.A. URBAN SYSTEM 1600)</t>
  </si>
  <si>
    <t>TOWN OF BRATTLEBORO</t>
  </si>
  <si>
    <t xml:space="preserve"> (F.A. URBAN SYSTEM 2000)</t>
  </si>
  <si>
    <t>CITY OF RUTLAND (F.A. URBAN SYSTEM 3000)</t>
  </si>
  <si>
    <t>TOWN OF RUTLAND (F.A. URBAN SYSTEM 3200)</t>
  </si>
  <si>
    <t>TOWN OF WEST RUTLAND</t>
  </si>
  <si>
    <t xml:space="preserve"> (F.A. URBAN SYSTEM 3400)</t>
  </si>
  <si>
    <t>TOWN OF MENDON (F.A. URBAN SYSTEM 3600)</t>
  </si>
  <si>
    <t>TOWN OF PROCTOR (F.A. URBAN SYSTEM 3800)</t>
  </si>
  <si>
    <t xml:space="preserve">CITY OF BURLINGTON (F.A. URBAN SYSTEM 5000)  </t>
  </si>
  <si>
    <t>CITY OF WINOOSKI (F.A. URBAN SYSTEM 5100)</t>
  </si>
  <si>
    <t>CITY OF SOUTH BURLINGTON</t>
  </si>
  <si>
    <t xml:space="preserve"> (F.A. URBAN SYSTEM 5200)</t>
  </si>
  <si>
    <t>VILLAGE OF ESSEX JUNCTION AND TOWN OF ESSEX</t>
  </si>
  <si>
    <t>(F.A. URBAN SYSTEM 5300 &amp; 5400)</t>
  </si>
  <si>
    <t>TOWN OF WILLISTON (F.A. URBAN SYSTEM 5500)</t>
  </si>
  <si>
    <t>TOWN OF COLCHESTER (F.A. URBAN SYSTEM 5600)</t>
  </si>
  <si>
    <t>TOWN OF SHELBURNE (F.A. URBAN SYSTEM 5700)</t>
  </si>
  <si>
    <t>TOWN OF MILTON (F.A. URBAN SYSTEM 5800)</t>
  </si>
  <si>
    <t>TOWN OF MIDDLEBURY (F.A. URBAN SYSTEM 5900)</t>
  </si>
  <si>
    <t xml:space="preserve">BARRE - BERLIN - MONTPELIER </t>
  </si>
  <si>
    <t>FEDERAL-AID URBAN AREA</t>
  </si>
  <si>
    <t>CITY OF BARRE (F.A. URBAN SYSTEM 6000)</t>
  </si>
  <si>
    <t>TOWN OF BARRE (F.A. URBAN SYSTEM 6100)</t>
  </si>
  <si>
    <t>TOWN OF BERLIN (F.A. URBAN SYSTEM 6200)</t>
  </si>
  <si>
    <t>TOWN OF EAST MONTPELIER</t>
  </si>
  <si>
    <t>(F.A. URBAN SYSTEM 6300)</t>
  </si>
  <si>
    <t>CITY OF MONTPELIER (F.A. URBAN SYSTEM 6400)</t>
  </si>
  <si>
    <t>TOWN OF ST. JOHNSBURY</t>
  </si>
  <si>
    <t xml:space="preserve"> (F.A. URBAN SYSTEM 7000)</t>
  </si>
  <si>
    <t>CITY OF ST. ALBANS (F.A. URBAN SYSTEM 8000)</t>
  </si>
  <si>
    <t>TOWN OF ST. ALBANS (F.A. URBAN SYSTEM 8200)</t>
  </si>
  <si>
    <t xml:space="preserve">DESCRIPTION OF FEDERAL-AID URBAN ROUTES  </t>
  </si>
  <si>
    <t>VERMONT</t>
  </si>
  <si>
    <t xml:space="preserve">   (S. Main St./ Main Street)</t>
  </si>
  <si>
    <t>(VT 23)</t>
  </si>
  <si>
    <t>Class 3 TH 46</t>
  </si>
  <si>
    <t>Class 3 TH 47</t>
  </si>
  <si>
    <t>South Pleasant Street/ Water St.</t>
  </si>
  <si>
    <t>Class 3 TH 72</t>
  </si>
  <si>
    <t>Class 3 TH 7</t>
  </si>
  <si>
    <t>Class 3 TH 74</t>
  </si>
  <si>
    <t>Class 3 TH 70</t>
  </si>
  <si>
    <t>Class 2 TH 48</t>
  </si>
  <si>
    <t>Class 3 TH 84</t>
  </si>
  <si>
    <t>Class 3 TH 6</t>
  </si>
  <si>
    <t>South Street (non-F.A.U.)/ Porter Hospital Facility</t>
  </si>
  <si>
    <t>F.A.U. Limit (Southeast) and TH 41</t>
  </si>
  <si>
    <t>Class 3 TH 43</t>
  </si>
  <si>
    <t>Class 3 TH 22</t>
  </si>
  <si>
    <t>Class 3 TH 36</t>
  </si>
  <si>
    <t>Class 3 TH 21</t>
  </si>
  <si>
    <t>(was Franklin St.)</t>
  </si>
  <si>
    <t>Wellington St.</t>
  </si>
  <si>
    <t>Church St. (TH 2)</t>
  </si>
  <si>
    <t>(was Fred Maddison Rd.)</t>
  </si>
  <si>
    <t>(was Corn Hill Rd.)</t>
  </si>
  <si>
    <t>(was Marble St. Ext.)</t>
  </si>
  <si>
    <t>F.A.U. 5303 (Susie Wilson Road)</t>
  </si>
  <si>
    <t>(was Jackson Rd.)</t>
  </si>
  <si>
    <t>Ramp "C" and "D"</t>
  </si>
  <si>
    <t>Class 3 TH 538</t>
  </si>
  <si>
    <t>Class 3 TH 540</t>
  </si>
  <si>
    <t>Class 3 TH 344</t>
  </si>
  <si>
    <t>Class 3 TH 386</t>
  </si>
  <si>
    <t>Class 3 TH 334</t>
  </si>
  <si>
    <t>Higgins Hill Road / Ball Road/ Urban Compact Limits</t>
  </si>
  <si>
    <t>Class 3 TH 376</t>
  </si>
  <si>
    <t>Class 3 TH 544</t>
  </si>
  <si>
    <t>Class 3 TH 522</t>
  </si>
  <si>
    <t>Class 3 TH 372</t>
  </si>
  <si>
    <t>Class 3 TH 306</t>
  </si>
  <si>
    <t>Class 3 TH 520</t>
  </si>
  <si>
    <t>Concord Ave.</t>
  </si>
  <si>
    <t>(was Higgins Hill Rd.)</t>
  </si>
  <si>
    <t>Severance Hill Rd.</t>
  </si>
  <si>
    <t>(was Red Village Rd.)</t>
  </si>
  <si>
    <t>VERMONT AGENCY OF TRANSPORTATION</t>
  </si>
  <si>
    <t>FUNCTIONAL CLASS</t>
  </si>
  <si>
    <t>ROUTE</t>
  </si>
  <si>
    <t>FROM</t>
  </si>
  <si>
    <t>TO</t>
  </si>
  <si>
    <t>MILEAGE</t>
  </si>
  <si>
    <t>OTHER FREEWAY /</t>
  </si>
  <si>
    <t>US 7</t>
  </si>
  <si>
    <t>VT 7A, TH 28, and US 7 Intersection</t>
  </si>
  <si>
    <t>F.A.U. Limit (North)</t>
  </si>
  <si>
    <t>EXPRESSWAY</t>
  </si>
  <si>
    <t>F.A.U. Limit (South)</t>
  </si>
  <si>
    <t>F.A.U. Limit (West)</t>
  </si>
  <si>
    <t>Projected</t>
  </si>
  <si>
    <t>OTHER FREEWAY / EXPRESSWAY SUB-TOTAL</t>
  </si>
  <si>
    <t>PRINCIPAL ARTERIAL</t>
  </si>
  <si>
    <t>VT 9</t>
  </si>
  <si>
    <t>Bennington Town / Old Bennington Village Line</t>
  </si>
  <si>
    <t>Old Bennington Village / Bennington Urban Compact Line (East)</t>
  </si>
  <si>
    <t>F.A.U. Limit Woodford Town Line</t>
  </si>
  <si>
    <t>US 7 (South St.,</t>
  </si>
  <si>
    <t>VT 7A and TH 28 Intersection</t>
  </si>
  <si>
    <t>(North St., Hunt St.)</t>
  </si>
  <si>
    <t>PRINCIPAL ARTERIAL SUB-TOTAL</t>
  </si>
  <si>
    <t>MINOR ARTERIAL</t>
  </si>
  <si>
    <t>VT 7A (Northside</t>
  </si>
  <si>
    <t>US 7, TH 28, and VT 7A Intersection</t>
  </si>
  <si>
    <t>Drive)</t>
  </si>
  <si>
    <t>VT 67A</t>
  </si>
  <si>
    <t>VT 7A and VT 67A Intersection</t>
  </si>
  <si>
    <t>North Bennington Village / Bennington Town Line</t>
  </si>
  <si>
    <t>Benmont Avenue</t>
  </si>
  <si>
    <t>VT 9 (Main Street)</t>
  </si>
  <si>
    <t>Hunt Street Ext.</t>
  </si>
  <si>
    <t>Class 2 TH</t>
  </si>
  <si>
    <t>County Street</t>
  </si>
  <si>
    <t>North Branch Street</t>
  </si>
  <si>
    <t>Hunt Street West</t>
  </si>
  <si>
    <t>VT 7A</t>
  </si>
  <si>
    <t>Gage Street</t>
  </si>
  <si>
    <t>Class 3 TH</t>
  </si>
  <si>
    <t>MINOR ARTERIAL SUB-TOTAL</t>
  </si>
  <si>
    <t>COLLECTOR</t>
  </si>
  <si>
    <t>Bank Street</t>
  </si>
  <si>
    <t>Old Bennington Village / Bennington Urban Compact Line</t>
  </si>
  <si>
    <t>Bank Street Ext.</t>
  </si>
  <si>
    <t>Beech Street</t>
  </si>
  <si>
    <t>South Stream Road</t>
  </si>
  <si>
    <t>Bradford Street</t>
  </si>
  <si>
    <t>Coolidge Avenue</t>
  </si>
  <si>
    <t>Brooklyn Drive</t>
  </si>
  <si>
    <t>Park Street</t>
  </si>
  <si>
    <t>Burgess Road</t>
  </si>
  <si>
    <t>Safford Street</t>
  </si>
  <si>
    <t>Crescent Blvd.</t>
  </si>
  <si>
    <t>US 7 (South Street)</t>
  </si>
  <si>
    <t>Westside Drive</t>
  </si>
  <si>
    <t>Depot Street</t>
  </si>
  <si>
    <t>US 7 (Hunt Street)</t>
  </si>
  <si>
    <t>Dewey Street</t>
  </si>
  <si>
    <t>Monument Avenue</t>
  </si>
  <si>
    <t>East Road</t>
  </si>
  <si>
    <t>Elm Street</t>
  </si>
  <si>
    <t>US 7 (South Main Street)</t>
  </si>
  <si>
    <t>TH Gage Street</t>
  </si>
  <si>
    <t>US 7 (North Street)</t>
  </si>
  <si>
    <t>Gypsy Lane</t>
  </si>
  <si>
    <t>Walloomsac Street</t>
  </si>
  <si>
    <t>Kocher Dr. (TH 28)</t>
  </si>
  <si>
    <t>Mattison Rd.</t>
  </si>
  <si>
    <t>Rice Lane</t>
  </si>
  <si>
    <t>Bennington Town / North Bennington Village Line</t>
  </si>
  <si>
    <t>Orchard Road</t>
  </si>
  <si>
    <t>Willow Road</t>
  </si>
  <si>
    <t>Pleasant Street</t>
  </si>
  <si>
    <t>Vt 9 (Main Street)</t>
  </si>
  <si>
    <t>School Street</t>
  </si>
  <si>
    <t>Silver Street</t>
  </si>
  <si>
    <t>Prospect Street</t>
  </si>
  <si>
    <t>F.A.U. Limit (Southeast)</t>
  </si>
  <si>
    <t>Union Street</t>
  </si>
  <si>
    <t>Valentine Street</t>
  </si>
  <si>
    <t>Walloomsac Road</t>
  </si>
  <si>
    <t>Washington Avenue</t>
  </si>
  <si>
    <t>Weeks Street</t>
  </si>
  <si>
    <t>Class 3TH</t>
  </si>
  <si>
    <t>COLLECTOR SUB-TOTAL</t>
  </si>
  <si>
    <t>VT 67</t>
  </si>
  <si>
    <t>VT 67A and VT 67 Intersection</t>
  </si>
  <si>
    <t>North Bennington Village / Shaftsbury Line</t>
  </si>
  <si>
    <t>VT 67 and VT 67A Intersection</t>
  </si>
  <si>
    <t>Mattison Road</t>
  </si>
  <si>
    <t>Overlea Road</t>
  </si>
  <si>
    <t>Mechanic Street</t>
  </si>
  <si>
    <t>Shaftsbury / Bennington Town Line</t>
  </si>
  <si>
    <t>Shaftsbury F.A.U. Limit (North)</t>
  </si>
  <si>
    <t xml:space="preserve">Church Street </t>
  </si>
  <si>
    <t>Shaftsbury F.A.U. Limit (East)</t>
  </si>
  <si>
    <t>Shaftsbury F.A.U. Limit (West)</t>
  </si>
  <si>
    <t>Class 2 TH-2</t>
  </si>
  <si>
    <t>Cleveland Avenue</t>
  </si>
  <si>
    <t>Class 2 TH-4</t>
  </si>
  <si>
    <t>Hawks-White Creek</t>
  </si>
  <si>
    <t>Class 3 TH-47</t>
  </si>
  <si>
    <t>Hawkes-White Creek</t>
  </si>
  <si>
    <t>Lamb Road</t>
  </si>
  <si>
    <t>Class 3 TH-46</t>
  </si>
  <si>
    <t>Class 3 TH-42</t>
  </si>
  <si>
    <t>BENNINGTON FEDERAL-AID URBAN AREA</t>
  </si>
  <si>
    <t>TOTAL INTERSTATE</t>
  </si>
  <si>
    <t>TOTAL OTHER FREEWAY / EXPRESSWAY</t>
  </si>
  <si>
    <t>TOTAL PRINCIPAL ARTERIAL</t>
  </si>
  <si>
    <t>TOTAL MINOR ARTERIAL</t>
  </si>
  <si>
    <t>TOTAL COLLECTOR</t>
  </si>
  <si>
    <t>TOTAL FEDERAL-AID</t>
  </si>
  <si>
    <t>TOTAL NON-FEDERAL-AID (LOCAL)</t>
  </si>
  <si>
    <t>TOTAL URBAN MILEAGE</t>
  </si>
  <si>
    <t>FEDERAL-AID PERCENTAGE</t>
  </si>
  <si>
    <t>INTERSTATE</t>
  </si>
  <si>
    <t>I-91</t>
  </si>
  <si>
    <t>INTERSTATE SUB-TOTAL</t>
  </si>
  <si>
    <t>I-91 and VT 9 (Western Avenue) Interchange</t>
  </si>
  <si>
    <t>VT 9 (High Street and</t>
  </si>
  <si>
    <t>US 5 (Main Street) and VT 9 (High Street) Intersection</t>
  </si>
  <si>
    <t>Western Avenue)</t>
  </si>
  <si>
    <t/>
  </si>
  <si>
    <t xml:space="preserve">US 5 (Putney Road), Brattleboro State Highway and VT 9 </t>
  </si>
  <si>
    <t>F.A.U. Limit (East)</t>
  </si>
  <si>
    <t>Intersection</t>
  </si>
  <si>
    <t>Brattleboro State Hwy.</t>
  </si>
  <si>
    <t>I-91 and Brattleboro State Highway Interchange</t>
  </si>
  <si>
    <t>US 5 (Putney Road), Brattleboro State HWY and VT 9 Intersection</t>
  </si>
  <si>
    <t>US 5 (Main Street)</t>
  </si>
  <si>
    <t>VT 9 Intersection</t>
  </si>
  <si>
    <t>VT 30 Intersection</t>
  </si>
  <si>
    <t>US 5 (Canal Street</t>
  </si>
  <si>
    <t>VT 9 and US 5 Intersection</t>
  </si>
  <si>
    <t>and Main Street)</t>
  </si>
  <si>
    <t>US 5 (Putney Road)</t>
  </si>
  <si>
    <t>VT 30</t>
  </si>
  <si>
    <t>VT 142 (Vernon St.)</t>
  </si>
  <si>
    <t>US 5 (Main Street) and VT 142 (Vernon Street) Intersection</t>
  </si>
  <si>
    <t>SR 119(Bridge Street)</t>
  </si>
  <si>
    <t>VT 142 (Vernon Street) and SR 119 (Bridge Street) Intersection</t>
  </si>
  <si>
    <t>Chaplin Street</t>
  </si>
  <si>
    <t>Oak Street</t>
  </si>
  <si>
    <t>VT 30 (Linden Street)</t>
  </si>
  <si>
    <t>US 5 (Canal Street)</t>
  </si>
  <si>
    <t>Frost Street/Flat Street</t>
  </si>
  <si>
    <t>Elliot Street</t>
  </si>
  <si>
    <t>Green Street</t>
  </si>
  <si>
    <t>VT 9 (High Street)</t>
  </si>
  <si>
    <t>Whipple Street</t>
  </si>
  <si>
    <t>COLLECTORS</t>
  </si>
  <si>
    <t>Estey Street</t>
  </si>
  <si>
    <t>Cedar Street</t>
  </si>
  <si>
    <t>VT 9 (Western Avenue)</t>
  </si>
  <si>
    <t>Cotton Mill Hill</t>
  </si>
  <si>
    <t>VT 142 (Vernon Street)</t>
  </si>
  <si>
    <t>South Main Street</t>
  </si>
  <si>
    <t>US 5 Main Street</t>
  </si>
  <si>
    <t>Frost Place</t>
  </si>
  <si>
    <t>Frost Street</t>
  </si>
  <si>
    <t>Holden Street</t>
  </si>
  <si>
    <t>Fairground Road</t>
  </si>
  <si>
    <t>Fairview Street</t>
  </si>
  <si>
    <t>Maple Street</t>
  </si>
  <si>
    <t>Flat Street</t>
  </si>
  <si>
    <t>Greenleaf Street</t>
  </si>
  <si>
    <t>Guilford Street</t>
  </si>
  <si>
    <t>Oak Grove Avenue</t>
  </si>
  <si>
    <t>Park Place</t>
  </si>
  <si>
    <t>Vt 30 (Linden Street)</t>
  </si>
  <si>
    <t>Pine Street</t>
  </si>
  <si>
    <t>Williams Street</t>
  </si>
  <si>
    <t>BRATTLEBORO FEDERAL-AID URBAN AREA</t>
  </si>
  <si>
    <t>Rutland Town Line / Rutland City Line (South)</t>
  </si>
  <si>
    <t>Rutland City / Rutland Town Line (North)</t>
  </si>
  <si>
    <t>(2.500)</t>
  </si>
  <si>
    <t>Rutland Bypass</t>
  </si>
  <si>
    <t>US 4</t>
  </si>
  <si>
    <t>US 7 (Main Street and US 4 (Woodstock Avenue) Intersection)</t>
  </si>
  <si>
    <t>Rutland City / Rutland Town Line (East)</t>
  </si>
  <si>
    <t>BR US 4</t>
  </si>
  <si>
    <t>Rutland Town / Rutland City Line (West)</t>
  </si>
  <si>
    <t>West Street / Columbian Avenue Intersection</t>
  </si>
  <si>
    <t>West Street and Merchants Row Intersection</t>
  </si>
  <si>
    <t>US 7 (North Main Street)</t>
  </si>
  <si>
    <t>Rutland Town / Rutland City Line (South)</t>
  </si>
  <si>
    <t>Merchants Row</t>
  </si>
  <si>
    <t>Strongs Avenue</t>
  </si>
  <si>
    <t>BR US 4 (West Street)</t>
  </si>
  <si>
    <t>West Street</t>
  </si>
  <si>
    <t>BR US 4 (Merchants ROW)</t>
  </si>
  <si>
    <t>West Street and Merchants ROW Intersection</t>
  </si>
  <si>
    <t>Allen Street</t>
  </si>
  <si>
    <t>Stratton Road</t>
  </si>
  <si>
    <t>Field Avenue</t>
  </si>
  <si>
    <t>Grove Street</t>
  </si>
  <si>
    <t>Merchants ROW</t>
  </si>
  <si>
    <t>US 4 (Woodstock Avenue)</t>
  </si>
  <si>
    <t>Church Street</t>
  </si>
  <si>
    <t>US 4 (West Street)</t>
  </si>
  <si>
    <t>Crescent Street</t>
  </si>
  <si>
    <t>Dorr Drive</t>
  </si>
  <si>
    <t>Campbell Road</t>
  </si>
  <si>
    <t>Ripley Road</t>
  </si>
  <si>
    <t>East Street</t>
  </si>
  <si>
    <t>Jackson Avenue</t>
  </si>
  <si>
    <t>Evelyn Street</t>
  </si>
  <si>
    <t>Center Street</t>
  </si>
  <si>
    <t>Freight Street</t>
  </si>
  <si>
    <t>Fairview Avenue</t>
  </si>
  <si>
    <t>Pierpoint Avenue</t>
  </si>
  <si>
    <t>Forest Street</t>
  </si>
  <si>
    <t>Rutland City / Rutland Town Line</t>
  </si>
  <si>
    <t>Harrington Avenue</t>
  </si>
  <si>
    <t>Hillside Road</t>
  </si>
  <si>
    <t>North Street Extension</t>
  </si>
  <si>
    <t>Kendall Avenue</t>
  </si>
  <si>
    <t>North Main Street</t>
  </si>
  <si>
    <t>Killington Avenue</t>
  </si>
  <si>
    <t>Library Avenue</t>
  </si>
  <si>
    <t>Lincoln Avenue</t>
  </si>
  <si>
    <t>Madison Street</t>
  </si>
  <si>
    <t>Meadow Street</t>
  </si>
  <si>
    <t>River Street</t>
  </si>
  <si>
    <t>State Street</t>
  </si>
  <si>
    <t>Clement Road</t>
  </si>
  <si>
    <t>Rutland Town / Rutland City Line</t>
  </si>
  <si>
    <t>Temple Street</t>
  </si>
  <si>
    <t>Wales Street</t>
  </si>
  <si>
    <t>Washington Street</t>
  </si>
  <si>
    <t xml:space="preserve">Projected Rutland </t>
  </si>
  <si>
    <t>F.A.U. Limit South , US 4 (new) Intersection</t>
  </si>
  <si>
    <t>F.A.U. Limit (North), US 7 Intersection (excluding Rutland City)</t>
  </si>
  <si>
    <t>(1.833)</t>
  </si>
  <si>
    <t>Bypass</t>
  </si>
  <si>
    <t>F.A.U. Limit (North), US 7 Intersection</t>
  </si>
  <si>
    <t>F.A.U. Limit (East), Chittenden Road Intersection</t>
  </si>
  <si>
    <t>(0.875)</t>
  </si>
  <si>
    <t>F.A.U. Limit (Northeast)</t>
  </si>
  <si>
    <t>Rutland / Mendon Town Line</t>
  </si>
  <si>
    <t>(0.600)</t>
  </si>
  <si>
    <t>Rutland Town / Mendon Town Line</t>
  </si>
  <si>
    <t>US 4 (Business Rte.)</t>
  </si>
  <si>
    <t>West Rutland / Rutland Town Line</t>
  </si>
  <si>
    <t>MINOR ARTERIALS</t>
  </si>
  <si>
    <t>VT 3</t>
  </si>
  <si>
    <t>Proctor / Rutland Town Line</t>
  </si>
  <si>
    <t>Rutland Town / Business Rt. 4</t>
  </si>
  <si>
    <t>Chittenden Road</t>
  </si>
  <si>
    <t>US 7 Intersection</t>
  </si>
  <si>
    <t>Cold River Road</t>
  </si>
  <si>
    <t>Stratton Road Intersection / F.A.U. Limit (Southeast)</t>
  </si>
  <si>
    <t>Town Line Road Intersection / F.A.U. Limit (East)</t>
  </si>
  <si>
    <t>Park Lane</t>
  </si>
  <si>
    <t>Post Road Intersection</t>
  </si>
  <si>
    <t>Post Road</t>
  </si>
  <si>
    <t>US 4 Intersection</t>
  </si>
  <si>
    <t>Post Road Ext.</t>
  </si>
  <si>
    <t>Park Lane Intersection</t>
  </si>
  <si>
    <t>Town Line Road</t>
  </si>
  <si>
    <t>Killington Ave./Notch Road</t>
  </si>
  <si>
    <t>West Proctor Road</t>
  </si>
  <si>
    <t>US 4 (Business Rte.) (West Street)</t>
  </si>
  <si>
    <t>Rutland Town / Proctor Town Line</t>
  </si>
  <si>
    <t>F.A.U. Limit (Southwest)</t>
  </si>
  <si>
    <t>VT 4A (Main Street)</t>
  </si>
  <si>
    <t>VT 133</t>
  </si>
  <si>
    <t>(Clarendon Avenue)</t>
  </si>
  <si>
    <t>Marble Street</t>
  </si>
  <si>
    <t>Swamp Road</t>
  </si>
  <si>
    <t>Whipple Hollow Road</t>
  </si>
  <si>
    <t>F.A.U. Limit (Northwest)</t>
  </si>
  <si>
    <t xml:space="preserve"> </t>
  </si>
  <si>
    <t>PRINCIPAL ARTERIALS</t>
  </si>
  <si>
    <t>US 4 / F.A.U. Limit (Northeast)</t>
  </si>
  <si>
    <t>VT 3 (South Street /</t>
  </si>
  <si>
    <t xml:space="preserve">            East Street)</t>
  </si>
  <si>
    <t>Florence Road</t>
  </si>
  <si>
    <t>Beaver Pond Road</t>
  </si>
  <si>
    <t>Main Street</t>
  </si>
  <si>
    <t>North Street</t>
  </si>
  <si>
    <t>VT 3 (South Street / East Street)</t>
  </si>
  <si>
    <t>RUTLAND FEDERAL-AID URBAN AREA</t>
  </si>
  <si>
    <t>In HPMS as</t>
  </si>
  <si>
    <t>VT 127 Beltline</t>
  </si>
  <si>
    <t>Manhattan Drive</t>
  </si>
  <si>
    <t>Burlington / Colchester Town Line</t>
  </si>
  <si>
    <t>#5009</t>
  </si>
  <si>
    <t>VT 127 Connector</t>
  </si>
  <si>
    <t>VT 127</t>
  </si>
  <si>
    <t>#5011</t>
  </si>
  <si>
    <t>US 2</t>
  </si>
  <si>
    <t>Main Street / US 7 (North Willard Street &amp; South Willard Street)</t>
  </si>
  <si>
    <t>Burlington City/ South Burlington City Line</t>
  </si>
  <si>
    <t>South Burlington / Burlington City Line</t>
  </si>
  <si>
    <t>Burlington / Winooski City Line</t>
  </si>
  <si>
    <t>US 7 (Alt. Rte.)</t>
  </si>
  <si>
    <t>US 7 / Gove Street</t>
  </si>
  <si>
    <t>US 7 (North Willard Street)</t>
  </si>
  <si>
    <t>Battery Street</t>
  </si>
  <si>
    <t>dead end (just south of Maple Street)</t>
  </si>
  <si>
    <t>Pearl Street / Battery Park Drive / Park Street</t>
  </si>
  <si>
    <t>Main Street (non-F.A.U. portion) / Battery Street</t>
  </si>
  <si>
    <t>US 2 (Main Street) / US 7 (Willard Street)</t>
  </si>
  <si>
    <t>VT 127 Beltline / Park Street</t>
  </si>
  <si>
    <t>North Champlain Street</t>
  </si>
  <si>
    <t>N. Champlain Street</t>
  </si>
  <si>
    <t>Pearl Street</t>
  </si>
  <si>
    <t>North Union Street</t>
  </si>
  <si>
    <t>North Union Street / Pearl Street</t>
  </si>
  <si>
    <t>North Winooski Avenue</t>
  </si>
  <si>
    <t>Battery Street / Battery Park Drive / Pearl Street</t>
  </si>
  <si>
    <t>Pearl Street (see</t>
  </si>
  <si>
    <t>Battery Park Drive</t>
  </si>
  <si>
    <t>North Champlain Street / Pearl Street</t>
  </si>
  <si>
    <t xml:space="preserve">  also Minor Arterials)</t>
  </si>
  <si>
    <t>South Union Street</t>
  </si>
  <si>
    <t>Alt. US 7 (Shelburne Street / Saint Paul Street)</t>
  </si>
  <si>
    <t>Pearl Street / North Union Street</t>
  </si>
  <si>
    <t>Colchester Avenue</t>
  </si>
  <si>
    <t>Pearl Street / South Prospect Street / North Prospect Street</t>
  </si>
  <si>
    <t>US 7 (Riverside Avenue)</t>
  </si>
  <si>
    <t>East Avenue</t>
  </si>
  <si>
    <t>US 2 (Main Street) / Spear Street</t>
  </si>
  <si>
    <t>Flynn Avenue</t>
  </si>
  <si>
    <t>US 7 (Shelburne Street)</t>
  </si>
  <si>
    <t>North Avenue</t>
  </si>
  <si>
    <t>Sherman Street</t>
  </si>
  <si>
    <t>Plattsburg Avenue</t>
  </si>
  <si>
    <t>Pearl Street / North Champlain Street</t>
  </si>
  <si>
    <t>Colchester Avenue / South Prospect Street</t>
  </si>
  <si>
    <t>also Principal Arterials)</t>
  </si>
  <si>
    <t>Barrett Street</t>
  </si>
  <si>
    <t>Grove Street / Chase Street</t>
  </si>
  <si>
    <t>Burlington / South Burlington City Line</t>
  </si>
  <si>
    <t>Barrett Street / Chase Street</t>
  </si>
  <si>
    <t>US 7 (Willard Street)</t>
  </si>
  <si>
    <t>St. Paul Street</t>
  </si>
  <si>
    <t>S. Winooski Avenue / Howard Street</t>
  </si>
  <si>
    <t>Saint Paul Street (non-F.A.U.) / Main Street</t>
  </si>
  <si>
    <t>S. Prospect Avenue</t>
  </si>
  <si>
    <t>US 2 (Main Street)</t>
  </si>
  <si>
    <t>Colchester Avenue / Pearl Street</t>
  </si>
  <si>
    <t>I-89</t>
  </si>
  <si>
    <t>South Burlington / Winooski City Line</t>
  </si>
  <si>
    <t>Winooski / Colchester Town Line</t>
  </si>
  <si>
    <t>VT 15</t>
  </si>
  <si>
    <t>US 7 / US 2 (Main Street)</t>
  </si>
  <si>
    <t>West Allen Street</t>
  </si>
  <si>
    <t>Malletts Bay Avenue / West Allen Street (non-F.A.U.)</t>
  </si>
  <si>
    <t>East Allen Street / US 7</t>
  </si>
  <si>
    <t>Malletts Bay Avenue</t>
  </si>
  <si>
    <t>Dion Street</t>
  </si>
  <si>
    <t>VT 15 (East Allen Street)</t>
  </si>
  <si>
    <t>La Fountain Street / Dion Street (non-F.A.U.)</t>
  </si>
  <si>
    <t>East Spring Street</t>
  </si>
  <si>
    <t>La Fountain Street</t>
  </si>
  <si>
    <t>Dion Street / La Fountain (non-F.A.U.)</t>
  </si>
  <si>
    <t>West Spring Street</t>
  </si>
  <si>
    <t>Williston / South Burlington City Line</t>
  </si>
  <si>
    <t>South Burlington / Colchester Town Line</t>
  </si>
  <si>
    <t>I-189</t>
  </si>
  <si>
    <t>US 7 / Shelburne Road</t>
  </si>
  <si>
    <t>US 2 (Williston Road)</t>
  </si>
  <si>
    <t>South Burlington / Williston Town Line</t>
  </si>
  <si>
    <t>US 7 (Shelburne Road)</t>
  </si>
  <si>
    <t>Shelburne / South Burlington City Line</t>
  </si>
  <si>
    <t>VT 116</t>
  </si>
  <si>
    <t>(Hinesburg Road)</t>
  </si>
  <si>
    <t>Airport Drive</t>
  </si>
  <si>
    <t>Kennedy Drive / US 2 (Williston Road)</t>
  </si>
  <si>
    <t>White Street / Airport Drive Ext.</t>
  </si>
  <si>
    <t>Airport Parkway</t>
  </si>
  <si>
    <t>White Street</t>
  </si>
  <si>
    <t>Kennedy Drive</t>
  </si>
  <si>
    <t>Dorset Street</t>
  </si>
  <si>
    <t>Spear Street</t>
  </si>
  <si>
    <t>Airport Parkway / White Street (collector)</t>
  </si>
  <si>
    <t>Airport Drive / White Street Ext.</t>
  </si>
  <si>
    <t>Allen Road</t>
  </si>
  <si>
    <t>Cheese Factory Road</t>
  </si>
  <si>
    <t>VT 116 (Hinesburg Road)</t>
  </si>
  <si>
    <t>Kimball Avenue</t>
  </si>
  <si>
    <t>Old Farm Road</t>
  </si>
  <si>
    <t>Shunpike Road</t>
  </si>
  <si>
    <t>Kimball Avenue / Old Farm Road (non-F.A.U.)</t>
  </si>
  <si>
    <t>Patchen Road</t>
  </si>
  <si>
    <t>VT 116 (Hinesburg Road) / US 2 (Williston Road)</t>
  </si>
  <si>
    <t>Kimball Avenue / Shunpike Road (non-F.A.U.)</t>
  </si>
  <si>
    <t>Swift Street</t>
  </si>
  <si>
    <t>Airport Parkway / White Street (minor arterial)</t>
  </si>
  <si>
    <t>NOT YET BUILT</t>
  </si>
  <si>
    <t>Market St.</t>
  </si>
  <si>
    <t>DO NOT INCLUDE IN ANY MILEAGES UNTIL OPEN TO TRAFFIC</t>
  </si>
  <si>
    <t>Market St. approved in Feb. 1999</t>
  </si>
  <si>
    <t>(formerly Corporate Way)</t>
  </si>
  <si>
    <t>Dorset St.</t>
  </si>
  <si>
    <t>VT-116 (Hinesburg Rd.)</t>
  </si>
  <si>
    <t>*COLLECTOR SUB-TOTAL</t>
  </si>
  <si>
    <t>*Does not include unbuilt facilities</t>
  </si>
  <si>
    <t>OTHER FREEWAY/</t>
  </si>
  <si>
    <t>VT 289</t>
  </si>
  <si>
    <t>VT 2A</t>
  </si>
  <si>
    <t>VT 117</t>
  </si>
  <si>
    <t>Colchester / Essex Town Line</t>
  </si>
  <si>
    <t>Essex / Jericho Town Line</t>
  </si>
  <si>
    <t>VT 15 / VT 2A</t>
  </si>
  <si>
    <t>Williston / Essex Town Line</t>
  </si>
  <si>
    <t>Essex / Colchester Town Line</t>
  </si>
  <si>
    <t>VT 128</t>
  </si>
  <si>
    <t>Essex / Westford Town Line</t>
  </si>
  <si>
    <t>Allen Martin Road</t>
  </si>
  <si>
    <t>Sand Hill Road</t>
  </si>
  <si>
    <t>VT 15 (Jericho Road)</t>
  </si>
  <si>
    <t>Kellogg Road</t>
  </si>
  <si>
    <t>Susie Wilson Road</t>
  </si>
  <si>
    <t>North Williston Road</t>
  </si>
  <si>
    <t>Old Stage Road</t>
  </si>
  <si>
    <t>South Street</t>
  </si>
  <si>
    <t>West Street / South Street (non-F.A.U.)</t>
  </si>
  <si>
    <t>VT 2A (Park Street)</t>
  </si>
  <si>
    <t>5303 (Jct.)</t>
  </si>
  <si>
    <t>F.A.U. 5410 (Susie Wilson Road)</t>
  </si>
  <si>
    <t>5410 (Town)</t>
  </si>
  <si>
    <t>West Street (non-F.A.U.) / West Street Ext.</t>
  </si>
  <si>
    <t>West Street Ext.</t>
  </si>
  <si>
    <t>VT 15 (Pearl Street)</t>
  </si>
  <si>
    <t>Richmond / Williston Town Line</t>
  </si>
  <si>
    <t>US 2 (see also</t>
  </si>
  <si>
    <t>VT 2A (Essex Road)</t>
  </si>
  <si>
    <t xml:space="preserve">       Minor Arterials)</t>
  </si>
  <si>
    <t>VT 2A (see also</t>
  </si>
  <si>
    <t>I-89 interchange / VT 2A (Minor Arterial segment #1)</t>
  </si>
  <si>
    <t>US 2 / VT 2A (Minor Arterial segment #2)</t>
  </si>
  <si>
    <t>Shelburne / Williston Town Line</t>
  </si>
  <si>
    <t>VT 2A / US 2 (Principal Arterial segment)</t>
  </si>
  <si>
    <t>Williston / Richmond Town Line</t>
  </si>
  <si>
    <t xml:space="preserve">    Principal Arterials)</t>
  </si>
  <si>
    <t>VT 2A (segment #1)</t>
  </si>
  <si>
    <t>St. George / Williston Town Line</t>
  </si>
  <si>
    <t>I-89 interchange / VT 2A (Principal Arterial section)</t>
  </si>
  <si>
    <t xml:space="preserve">      (segment #2)</t>
  </si>
  <si>
    <t>US 2 / VT 2A (Primcipal Arterial section)</t>
  </si>
  <si>
    <t xml:space="preserve">    (see also</t>
  </si>
  <si>
    <t>VT 2A Minor Collector segments SUB-TOTAL</t>
  </si>
  <si>
    <t xml:space="preserve">   Principal Arterials)</t>
  </si>
  <si>
    <t>Industrial Avenue</t>
  </si>
  <si>
    <t>VT 2A / Mountain View Road</t>
  </si>
  <si>
    <t>Marshall Avenue</t>
  </si>
  <si>
    <t>Mountain View Road</t>
  </si>
  <si>
    <t>VT 2A / Industrial Avenue</t>
  </si>
  <si>
    <t>Redmond Road / Mountain View Road (non-F.A.U.)</t>
  </si>
  <si>
    <t>Oak Hill Road / US 2</t>
  </si>
  <si>
    <t>Oak Hill Road</t>
  </si>
  <si>
    <t>US 2 / North WIlliston Road</t>
  </si>
  <si>
    <t>Redmond Road</t>
  </si>
  <si>
    <t>VT 289 (projected)</t>
  </si>
  <si>
    <t>Marshall Avenue / Shunpike Road (non-F.A.U.)</t>
  </si>
  <si>
    <t>Colchester / Milton Town Line</t>
  </si>
  <si>
    <t>I-89 interchange</t>
  </si>
  <si>
    <t xml:space="preserve">    Minor Arterials)</t>
  </si>
  <si>
    <t>US 7 (see also</t>
  </si>
  <si>
    <t>US 2 / US 7 (Minor Arterial segment)</t>
  </si>
  <si>
    <t>I-89 interchange / US 2 (Principal Arterial segment)</t>
  </si>
  <si>
    <t>US 2 / US 7 (Principal Arterial segment)</t>
  </si>
  <si>
    <t>VT 127, State Hwy.</t>
  </si>
  <si>
    <t>US 7 / VT 127 TH</t>
  </si>
  <si>
    <t>VT 127 TH:</t>
  </si>
  <si>
    <t>US 7 / VT 127</t>
  </si>
  <si>
    <t>(minor arterial only)</t>
  </si>
  <si>
    <t>Heineberg Rd.</t>
  </si>
  <si>
    <t>Colchester/Burlington Town line</t>
  </si>
  <si>
    <t>W. Lakeshore Dr.</t>
  </si>
  <si>
    <t>Prim Road</t>
  </si>
  <si>
    <t>Malletts Bay Ave.</t>
  </si>
  <si>
    <t>Lime Kiln Road</t>
  </si>
  <si>
    <t>Bay Road</t>
  </si>
  <si>
    <t>E. Lakeshore Drive</t>
  </si>
  <si>
    <t>US-7</t>
  </si>
  <si>
    <t>Malletts Bay Ave./ W. Lakeshore Dr.</t>
  </si>
  <si>
    <t>TH-41/ Bay Rd.</t>
  </si>
  <si>
    <t>Church Rd.</t>
  </si>
  <si>
    <t>Porters Point Road</t>
  </si>
  <si>
    <t>W. Lakeshore Drive</t>
  </si>
  <si>
    <t>Porters Point Rd.</t>
  </si>
  <si>
    <t>Heineberg Rd./ Prim Rd.</t>
  </si>
  <si>
    <t>VT 127 TH/Blakely</t>
  </si>
  <si>
    <t>VT-127 TH</t>
  </si>
  <si>
    <t>Blakely Road</t>
  </si>
  <si>
    <t>Holy Cross Road</t>
  </si>
  <si>
    <t>Porters Point Road / Airport Road</t>
  </si>
  <si>
    <t>VT 127 TH</t>
  </si>
  <si>
    <t>Porter Point Road</t>
  </si>
  <si>
    <t>VT 127 TH (Prim/Heineberg intersection)</t>
  </si>
  <si>
    <t>Holy Cross Rd. / Porters Point Rd. (non-F.A.U.) / Airport Rd.</t>
  </si>
  <si>
    <t>Porter Point/Heineberg intersection</t>
  </si>
  <si>
    <t>W. and E. Lakeshore Drives</t>
  </si>
  <si>
    <t>Blakely</t>
  </si>
  <si>
    <t>Mill Pond Road / Severance Road</t>
  </si>
  <si>
    <t>Mill Pond Road</t>
  </si>
  <si>
    <t>Kellogg Road / Severance Road</t>
  </si>
  <si>
    <t>VT 2A / East Road</t>
  </si>
  <si>
    <t>Severance Road</t>
  </si>
  <si>
    <t>Kellogg Road / Mill Pond Road</t>
  </si>
  <si>
    <t>Charlotte / Shelburne Town Line</t>
  </si>
  <si>
    <t>VT 116 (see also</t>
  </si>
  <si>
    <t>St. George / Shelburne Town Line</t>
  </si>
  <si>
    <t>Minor Arterials)</t>
  </si>
  <si>
    <t>Shelburne / St. George Town Line</t>
  </si>
  <si>
    <t>Principal Arterials)</t>
  </si>
  <si>
    <t>Dorset Street Ext.</t>
  </si>
  <si>
    <t>Hinesburg Road / Dorset Street Ext (non-F.A.U.)</t>
  </si>
  <si>
    <t>Dorset Street / Pond Road / Irish Hill Road</t>
  </si>
  <si>
    <t>Hinesburg Road</t>
  </si>
  <si>
    <t>Hinesburg / Shelburne Town Line</t>
  </si>
  <si>
    <t>Irish Hill Road</t>
  </si>
  <si>
    <t>Spear Street / Irish Hill Road (collector)</t>
  </si>
  <si>
    <t>Pond Road / Dorset Street / Dorset Street Ext.</t>
  </si>
  <si>
    <t>(see also Collectors)</t>
  </si>
  <si>
    <t>Spear Street (see</t>
  </si>
  <si>
    <t>Irish Hill Road / Spear Street (non-F.A.U.)</t>
  </si>
  <si>
    <t xml:space="preserve">      also Collectors)</t>
  </si>
  <si>
    <t>Barstow Road</t>
  </si>
  <si>
    <t>Dorset Street / Cheese Factory Road</t>
  </si>
  <si>
    <t>Harbor Road</t>
  </si>
  <si>
    <t>Dorset Street / Barstow Road</t>
  </si>
  <si>
    <t>Dorset St. (non-F.A.U.) / Barstow Road / Cheese Factory Rd.</t>
  </si>
  <si>
    <t>Marsett Road / Mt. Philo Road / Falls Road (non-F.A.U.)</t>
  </si>
  <si>
    <t>US 7 / Falls Road</t>
  </si>
  <si>
    <t>Bay Road / Harbor Road (non-F.A.U.)</t>
  </si>
  <si>
    <t>Irish Hill Road (see</t>
  </si>
  <si>
    <t>Spear Street / Irish Hill Road (minor arterial)</t>
  </si>
  <si>
    <t>Falls Road / Thomas Road</t>
  </si>
  <si>
    <t>also Minor Arterials)</t>
  </si>
  <si>
    <t>Marsett Road</t>
  </si>
  <si>
    <t>US 7 / Bostwick Road</t>
  </si>
  <si>
    <t>Mt. Philo Road / Falls Road</t>
  </si>
  <si>
    <t>Shelburne / Charlotte Town Line</t>
  </si>
  <si>
    <t>Thomas Road / Spear Street (non - F.A.U.)</t>
  </si>
  <si>
    <t>Thomas Road</t>
  </si>
  <si>
    <t>Falls Road / Irish Hill Road</t>
  </si>
  <si>
    <t>Webster Road</t>
  </si>
  <si>
    <t>Chittenden / Franklin County Line (F.A.U. Limit North)</t>
  </si>
  <si>
    <t>Grand Isle / Chittenden County Line (F.A.U. Limit NW)</t>
  </si>
  <si>
    <t>Milton / Colchester Town Line</t>
  </si>
  <si>
    <t>Bear Trap Road</t>
  </si>
  <si>
    <t>Sanderson Road / Bear Trap Road (non-F.A.U.)</t>
  </si>
  <si>
    <t>Sanderson Road / Meyers Road</t>
  </si>
  <si>
    <t>Lake Road</t>
  </si>
  <si>
    <t>Chittenden / Franklin County Line (F.A.U. Limit NW)</t>
  </si>
  <si>
    <t>East Road / North Road / Westford Road (continues as Wesf Rd.)</t>
  </si>
  <si>
    <t xml:space="preserve">      (see also Westford Road)</t>
  </si>
  <si>
    <t>Middle Road</t>
  </si>
  <si>
    <t>Railroad Street</t>
  </si>
  <si>
    <t>Sanderson Road</t>
  </si>
  <si>
    <t>Jackson Road / Meyers Road</t>
  </si>
  <si>
    <t>Westford Road</t>
  </si>
  <si>
    <t>Starts as Main Street: East Rd/North Rd.</t>
  </si>
  <si>
    <t>Milton / Westford Town Line</t>
  </si>
  <si>
    <t>BURLINGTON FEDERAL-AID URBAN AREA</t>
  </si>
  <si>
    <t>US 7 (Court Street /</t>
  </si>
  <si>
    <t>New Haven / Middlebury Town Line (F.A.U. Limit North)</t>
  </si>
  <si>
    <t xml:space="preserve">     Pleasant Street)</t>
  </si>
  <si>
    <t>Cornwall / Middlebury Town Line (F.A.U. Limit West)</t>
  </si>
  <si>
    <t>US 7 (Pleasant Street)</t>
  </si>
  <si>
    <t>VT 125 (College St.)</t>
  </si>
  <si>
    <t>VT 30 (Main Street)</t>
  </si>
  <si>
    <t>Weybridge Street</t>
  </si>
  <si>
    <t>VT 125 (College Street)</t>
  </si>
  <si>
    <t>Middlebury / Weybridge Town Line (F.A.U. Limit West)</t>
  </si>
  <si>
    <t>Charles Avenue</t>
  </si>
  <si>
    <t>US 7 (Court Street)</t>
  </si>
  <si>
    <t>Water Street</t>
  </si>
  <si>
    <t>Cross Street</t>
  </si>
  <si>
    <t>South Pleasant Street</t>
  </si>
  <si>
    <t>Seymour Street</t>
  </si>
  <si>
    <t>Foote Street</t>
  </si>
  <si>
    <t>School House Road / Foote Street (non-F.A.U.)</t>
  </si>
  <si>
    <t>Quarry Road / Seminary Street Ext.</t>
  </si>
  <si>
    <t>High Street</t>
  </si>
  <si>
    <t>Willard Street</t>
  </si>
  <si>
    <t>US 7 (Court Square) / South Pleasant Street</t>
  </si>
  <si>
    <t>Merchants Row Approach</t>
  </si>
  <si>
    <t>Painter Road</t>
  </si>
  <si>
    <t>Washington Street Ext. / Happy Valley Road</t>
  </si>
  <si>
    <t>Halpin Road / Painter Road (non.F.A.U.)</t>
  </si>
  <si>
    <t>School House Road</t>
  </si>
  <si>
    <t>US 7 / School House Road (non-F.A.U.)</t>
  </si>
  <si>
    <t>Seminary Street</t>
  </si>
  <si>
    <t>Washington Street / Seminary Street Ext.</t>
  </si>
  <si>
    <t>Seminary Street Ext.</t>
  </si>
  <si>
    <t>Washington Street / Seminary Street</t>
  </si>
  <si>
    <t>Quarry Road / Foote Street</t>
  </si>
  <si>
    <t>Seymour Street Ext.</t>
  </si>
  <si>
    <t>dead end</t>
  </si>
  <si>
    <t>US 7 (Court Square) / Merchants Row</t>
  </si>
  <si>
    <t>US 7 (Court Square)</t>
  </si>
  <si>
    <t>Seminary Street / Washington Street Ext.</t>
  </si>
  <si>
    <t>Washington Street Ext.</t>
  </si>
  <si>
    <t>Happy Valley Road / Painter Road</t>
  </si>
  <si>
    <t>Charles Avenue / Water Street (non-F.A.U.)</t>
  </si>
  <si>
    <t>MIDDLEBURY FEDERAL-AID URBAN AREA</t>
  </si>
  <si>
    <t>VT 62</t>
  </si>
  <si>
    <t>Berlin / Barre City Line</t>
  </si>
  <si>
    <t>US 302 (North Main Street) / VT 14 (Maple Avenue)</t>
  </si>
  <si>
    <t>US 302 (N. Main St. /</t>
  </si>
  <si>
    <t>Barre City / Barre Town Line</t>
  </si>
  <si>
    <t xml:space="preserve">     Washington St.)</t>
  </si>
  <si>
    <t>VT 14 (segment 1)</t>
  </si>
  <si>
    <t>Barre Town / Barre City Line</t>
  </si>
  <si>
    <t>US 302 (Washington Street)</t>
  </si>
  <si>
    <t>(aka Maple Avenue)</t>
  </si>
  <si>
    <t>(segment 2)</t>
  </si>
  <si>
    <t>US 302 (North Main Street)</t>
  </si>
  <si>
    <t>(aka S. Main Street)</t>
  </si>
  <si>
    <t>VT 14 minor arterial segments SUB-TOTAL</t>
  </si>
  <si>
    <t>Berlin Street</t>
  </si>
  <si>
    <t>Prospect Street (see</t>
  </si>
  <si>
    <t>Quarry Street</t>
  </si>
  <si>
    <t>VT 14 (South Main Street)</t>
  </si>
  <si>
    <t>Ayers Street</t>
  </si>
  <si>
    <t>Batchelder Street / Boynton Street</t>
  </si>
  <si>
    <t>Beckley Street</t>
  </si>
  <si>
    <t>Blackwell Street</t>
  </si>
  <si>
    <t>Blackwell (non-F.A.U.) / Center Street</t>
  </si>
  <si>
    <t>Brook Street</t>
  </si>
  <si>
    <t>VT 14 (Maple Avenue)</t>
  </si>
  <si>
    <t>Brooklyn Street</t>
  </si>
  <si>
    <t>Brooklyn Street (non-F.A.U.) / Brooklyn Street (projected)</t>
  </si>
  <si>
    <t>Prospect Street / Burnham Street</t>
  </si>
  <si>
    <t>Brooklyn St. (projected)</t>
  </si>
  <si>
    <t>VT 14 (South Main Street) / Ayers Street</t>
  </si>
  <si>
    <t>Brooklyn Street (existing)</t>
  </si>
  <si>
    <t>(0.160)</t>
  </si>
  <si>
    <t>Burnham Street</t>
  </si>
  <si>
    <t>Prospect Street / Brooklyn Street</t>
  </si>
  <si>
    <t>Granite Street / River Street</t>
  </si>
  <si>
    <t>Camp Street</t>
  </si>
  <si>
    <t>Hill Street / Camp Street (non-F.A.U.)</t>
  </si>
  <si>
    <t>River Street / George Street</t>
  </si>
  <si>
    <t>Elm St. (non-F.A.U.) / Summer St. / Franklin St.</t>
  </si>
  <si>
    <t>Franklin Street</t>
  </si>
  <si>
    <t>Elm Street / Summer Street</t>
  </si>
  <si>
    <t>Wellington Street / Franklin Street (non-F.A.U.)</t>
  </si>
  <si>
    <t>Hill Street</t>
  </si>
  <si>
    <t>Merchant Street</t>
  </si>
  <si>
    <t>VT 14 (South Main Street) / Church Street</t>
  </si>
  <si>
    <t xml:space="preserve">      also Minor Art.)</t>
  </si>
  <si>
    <t>Granite Street / Burnham Street</t>
  </si>
  <si>
    <t>Center Street / George Street</t>
  </si>
  <si>
    <t>Smith Street</t>
  </si>
  <si>
    <t>Berlin Street / Smith Street (non-F.A.U.)</t>
  </si>
  <si>
    <t>Summer Street</t>
  </si>
  <si>
    <t>Elm Street / Wellington Street</t>
  </si>
  <si>
    <t>Wellington Street</t>
  </si>
  <si>
    <t>Berlin / Barre Town Line</t>
  </si>
  <si>
    <t>Barre / East Montpelier Town Line (F.A.U. Limit (East))</t>
  </si>
  <si>
    <t>US 302</t>
  </si>
  <si>
    <t>VT 63 / F.A.U. Limit (South)</t>
  </si>
  <si>
    <t xml:space="preserve">           (segment 2)</t>
  </si>
  <si>
    <t>VT 14 segments SUB-TOTAL</t>
  </si>
  <si>
    <t>Airport Road</t>
  </si>
  <si>
    <t>Prospect Street / Morrison Road</t>
  </si>
  <si>
    <t>Graniteville Road</t>
  </si>
  <si>
    <t>Main Street / Middle Road (F.A.U. Limit Southeast)</t>
  </si>
  <si>
    <t>Quarry Hill Road / Websterville Road / Sterling Hill Road</t>
  </si>
  <si>
    <t>Airport Road / Morrison Road</t>
  </si>
  <si>
    <t>Quarry Hill Road</t>
  </si>
  <si>
    <t>Graniteville Road / Websterville Road / Sterling Hill Road</t>
  </si>
  <si>
    <t>Beckley Hill</t>
  </si>
  <si>
    <t>Mekkleson Road / School Road / Nichols Road</t>
  </si>
  <si>
    <t>Brook Road</t>
  </si>
  <si>
    <t>VT 14</t>
  </si>
  <si>
    <t>Brook Road (non-F.A.U.) / Camire Hill Road</t>
  </si>
  <si>
    <t>Camire Hill Road</t>
  </si>
  <si>
    <t>Upper Camp Street</t>
  </si>
  <si>
    <t>Cobble Hill Road</t>
  </si>
  <si>
    <t>Hill Street / Windy Wood Road / Sierra-Lavin Road</t>
  </si>
  <si>
    <t>Cobble Hill Road / Windy Wood Road / Sierra-Lavin Road</t>
  </si>
  <si>
    <t>Nichols Road</t>
  </si>
  <si>
    <t>School Road / Mekkleson Road / Beckley Hill Road</t>
  </si>
  <si>
    <t>Dump Road / Pine Hill Road</t>
  </si>
  <si>
    <t>Pine Hill Road</t>
  </si>
  <si>
    <t>Dump Road / Nichols Road</t>
  </si>
  <si>
    <t>Sunset Road</t>
  </si>
  <si>
    <t>Upper Camp Street / Higuera Road</t>
  </si>
  <si>
    <t>Higuera Road / Sunset Road</t>
  </si>
  <si>
    <t>Windy Wood Road</t>
  </si>
  <si>
    <t>Hill Street / Sierra-Lavin Road / Cobble Hill Road</t>
  </si>
  <si>
    <t>Montpelier / Berlin Town Line</t>
  </si>
  <si>
    <t>Berlin State Hwy.</t>
  </si>
  <si>
    <t>Dodge Road</t>
  </si>
  <si>
    <t>Dodge Road / Scott Hill Road</t>
  </si>
  <si>
    <t>Airport Road / Scott Hill Road</t>
  </si>
  <si>
    <t>Berlin State Highway</t>
  </si>
  <si>
    <t>Fisher Road</t>
  </si>
  <si>
    <t>VT 62 / Berlin State Highway</t>
  </si>
  <si>
    <t>Scott Hill Road</t>
  </si>
  <si>
    <t>Dodge Road / Airport Road</t>
  </si>
  <si>
    <t>County Road</t>
  </si>
  <si>
    <t>Montpelier City / East Monpelier Town Line</t>
  </si>
  <si>
    <t>Towne Hill Road</t>
  </si>
  <si>
    <t>Center Road</t>
  </si>
  <si>
    <t>Brazier Road / Center Road (non-F.A.U.)</t>
  </si>
  <si>
    <t>Gallison Hill Road</t>
  </si>
  <si>
    <t>Berlin / Montpelier City Line</t>
  </si>
  <si>
    <t>Monpelier / Middlesex Town Line</t>
  </si>
  <si>
    <t>Montpelier State Hwy.</t>
  </si>
  <si>
    <t>I-89 Interchange</t>
  </si>
  <si>
    <t>US 2 (Memorial Drive / Bailey Avenue)</t>
  </si>
  <si>
    <t>US 2 (see also Minor</t>
  </si>
  <si>
    <t>US 2 (Bailey Avenue) / Montpelier State Highway</t>
  </si>
  <si>
    <t>Arterials) (aka River</t>
  </si>
  <si>
    <t>St. / Memorial Drive /</t>
  </si>
  <si>
    <t>Berlin Street)</t>
  </si>
  <si>
    <t>US 302 (River Street)</t>
  </si>
  <si>
    <t>Middlesex / Montpelier City Line</t>
  </si>
  <si>
    <t>US 2 (Memorial Drive) / Montpelier State Highway</t>
  </si>
  <si>
    <t>(aka Bailey Avenue /</t>
  </si>
  <si>
    <t>Lower State Street)</t>
  </si>
  <si>
    <t>US 2 Business Rte.</t>
  </si>
  <si>
    <t>US 2 (Lower State Street) / Bailey Avenue</t>
  </si>
  <si>
    <t>US 2 (Berlin Street) / Northfield Street</t>
  </si>
  <si>
    <t>(Main St. / State St.)</t>
  </si>
  <si>
    <t>VT 12 (segment 1)</t>
  </si>
  <si>
    <t>US 2 (Berlin Street) / US 2 Business Rte. (Main Street)</t>
  </si>
  <si>
    <t xml:space="preserve">     (aka Northfield St.)</t>
  </si>
  <si>
    <t>US 2 Business Rte. (Main Street / State Street)</t>
  </si>
  <si>
    <t>Montpelier / Middlesex Town Line</t>
  </si>
  <si>
    <t>(aka Main St. / Spring</t>
  </si>
  <si>
    <t>St. / Worcester</t>
  </si>
  <si>
    <t>Branch Rd. / Elm St.</t>
  </si>
  <si>
    <t>VT 12 segments SUB-TOTAL</t>
  </si>
  <si>
    <t>US 2 (River Street)</t>
  </si>
  <si>
    <t>US 2 Business Rte. (State Street)</t>
  </si>
  <si>
    <t>Spring Street / VT 12</t>
  </si>
  <si>
    <t>VT 12 (Main Street / Spring Street)</t>
  </si>
  <si>
    <t>Montpelier / East Montpelier Town Line</t>
  </si>
  <si>
    <t>Taylor Street</t>
  </si>
  <si>
    <t>US 2 (Memorial Drive)</t>
  </si>
  <si>
    <t>US 2 Business Route (State Street) / Governor Davis Avenue</t>
  </si>
  <si>
    <t>Towne Street (non-F.A.U.) / Upper Main Street</t>
  </si>
  <si>
    <t>Bailey Avenue</t>
  </si>
  <si>
    <t>US 2 (Bailey Ave. / Lower State St.) / US 2 BR (State Street)</t>
  </si>
  <si>
    <t>Terrace Street / Bailey Avenue (non-F.A.U.)</t>
  </si>
  <si>
    <t>Baldwin Street</t>
  </si>
  <si>
    <t>Baldwin Street (non-F.A.U.) / Bailey Avenue</t>
  </si>
  <si>
    <t>Western Avenue</t>
  </si>
  <si>
    <t>Barre Street</t>
  </si>
  <si>
    <t>US 2 Business Rte. (Main Street)</t>
  </si>
  <si>
    <t>Pioneer Street / Old Country Club Road</t>
  </si>
  <si>
    <t>College Street</t>
  </si>
  <si>
    <t>Sibley Avenue</t>
  </si>
  <si>
    <t>Woodrow Avenue / College Street (non-F.A.U.)</t>
  </si>
  <si>
    <t>Court Street</t>
  </si>
  <si>
    <t>Governor Davis Avenue / Court Street (non-F.A.U.)</t>
  </si>
  <si>
    <t>Elm Street / School Street</t>
  </si>
  <si>
    <t>East State Street</t>
  </si>
  <si>
    <t>VT 12 (Main Street)</t>
  </si>
  <si>
    <t>Emmons Street</t>
  </si>
  <si>
    <t>Woodrow Avenue</t>
  </si>
  <si>
    <t>Granite Street</t>
  </si>
  <si>
    <t>Langdon Street</t>
  </si>
  <si>
    <t>9420 NSH</t>
  </si>
  <si>
    <t>Montpelier Jct. S.H.</t>
  </si>
  <si>
    <t>Montpelier SH</t>
  </si>
  <si>
    <t>Berlin T/L</t>
  </si>
  <si>
    <t>Pioneer Street</t>
  </si>
  <si>
    <t>Barre Street / Old Country Club Road</t>
  </si>
  <si>
    <t>Elm Street / Court Street</t>
  </si>
  <si>
    <t>VT 12 (Main Street) / School Street (non-F.A.U.)</t>
  </si>
  <si>
    <t>College Street / Sibley Avenue (non-F.A.U.)</t>
  </si>
  <si>
    <t>Governor Davis Ave.</t>
  </si>
  <si>
    <t>US 2 BR (State Street) / Taylor Street</t>
  </si>
  <si>
    <t>(Was Taylor St. Ext.)</t>
  </si>
  <si>
    <t>Terrace Street</t>
  </si>
  <si>
    <t>Governor Aiken Ave.</t>
  </si>
  <si>
    <t>(Was Western Avenue)</t>
  </si>
  <si>
    <t>College Street / Woodrow Avenue (non-F.A.U.)</t>
  </si>
  <si>
    <t>BARRE - BERLIN - MONTPELIER FEDERAL-AID URBAN AREA</t>
  </si>
  <si>
    <t>Waterford / St. Johnsbury Town Line</t>
  </si>
  <si>
    <t>Danville / St. Johnsbury Town Line</t>
  </si>
  <si>
    <t>US 2 (Principal Arterial segment) / VT 2B</t>
  </si>
  <si>
    <t>US 2 (Other Freeway/Exp. segment) / VT 2B</t>
  </si>
  <si>
    <t>St. Johnsbury / Kirby Town Line</t>
  </si>
  <si>
    <t>Other Freewy/Exp.)</t>
  </si>
  <si>
    <t>(aka Western Ave. /</t>
  </si>
  <si>
    <t>South Main St. /</t>
  </si>
  <si>
    <t>Eastern Avenue /</t>
  </si>
  <si>
    <t>Railroad Street /</t>
  </si>
  <si>
    <t>Portland Street)</t>
  </si>
  <si>
    <t>VT 18</t>
  </si>
  <si>
    <t>US 5 (segment 1)</t>
  </si>
  <si>
    <t>US 2 (Eastern Avenue / Railroad Street)</t>
  </si>
  <si>
    <t>(aka Railroad St.)</t>
  </si>
  <si>
    <t xml:space="preserve">         (segment 2)</t>
  </si>
  <si>
    <t>US 2 (Portland Street / Railroad Street)</t>
  </si>
  <si>
    <t>St. Johnsbury / Lyndon Town Line</t>
  </si>
  <si>
    <t>(aka Railroad St. /</t>
  </si>
  <si>
    <t>Passumpsic St.)</t>
  </si>
  <si>
    <t>US 5 segments SUB-TOTAL</t>
  </si>
  <si>
    <t>Alt. US 5 (segment 1)</t>
  </si>
  <si>
    <t>US 5 (Railroad St.) / South Street</t>
  </si>
  <si>
    <t>US 2 (Western Avenue / South Main Street)</t>
  </si>
  <si>
    <t>(aka South Main St.)</t>
  </si>
  <si>
    <t xml:space="preserve">              (segment 2)</t>
  </si>
  <si>
    <t>US 2 (South Main Street / Eastern Avenue)</t>
  </si>
  <si>
    <t>US 5 (Railroad Street)</t>
  </si>
  <si>
    <t>(aka Main Street /</t>
  </si>
  <si>
    <t>Hastings Street)</t>
  </si>
  <si>
    <t>Alt. US 5 segments SUB-TOTAL</t>
  </si>
  <si>
    <t>VT 2B</t>
  </si>
  <si>
    <t>St. Johnsbury St. Hwy.</t>
  </si>
  <si>
    <t>US 5</t>
  </si>
  <si>
    <t>Concord Avenue</t>
  </si>
  <si>
    <t>US 2 (Portland Street)</t>
  </si>
  <si>
    <t>North Danville Road</t>
  </si>
  <si>
    <t>Bay Street</t>
  </si>
  <si>
    <t>Lower Portland Street</t>
  </si>
  <si>
    <t>Bay Street Ext.</t>
  </si>
  <si>
    <t>Depot Square / Eastern Avenue</t>
  </si>
  <si>
    <t>Breezy Hill Road</t>
  </si>
  <si>
    <t>Pleasant Street / Rocky Ridge Road</t>
  </si>
  <si>
    <t>Central Street</t>
  </si>
  <si>
    <t>US 2 (Western Avenue) / Mt. Vernon Street</t>
  </si>
  <si>
    <t>Alt. US 5 (Main Street)</t>
  </si>
  <si>
    <t>Cherry Street</t>
  </si>
  <si>
    <t>US 2 (Eastern Avenue</t>
  </si>
  <si>
    <t>(see also Minor Art.)</t>
  </si>
  <si>
    <t>Depot Square</t>
  </si>
  <si>
    <t>Eastern Avenue / Bay Street Ext.</t>
  </si>
  <si>
    <t>Concord Avenue / Higgins Hill Road (non-F.A.U.)</t>
  </si>
  <si>
    <t>Bay Street / Lower Portland Street (non-F.A.U.)</t>
  </si>
  <si>
    <t>River Street / Weeks Court</t>
  </si>
  <si>
    <t>Federal Street / Cross Street / Pearl Street (non-F.A.U.)</t>
  </si>
  <si>
    <t>Maple Street / North Avenue</t>
  </si>
  <si>
    <t>Breezy Hill Road / Rocky Ridge Road</t>
  </si>
  <si>
    <t>St. John Street</t>
  </si>
  <si>
    <t>US 5 (Passumpsic Street)</t>
  </si>
  <si>
    <t>Central Street / Summer Street (non-F.A.U.)</t>
  </si>
  <si>
    <t>Alt. US 5 (Hastings Street)</t>
  </si>
  <si>
    <t>Weeks Court</t>
  </si>
  <si>
    <t>River Street / Lower Portland Street</t>
  </si>
  <si>
    <t>Winter Street</t>
  </si>
  <si>
    <t>ST. JOHNSBURY FEDERAL-AID URBAN AREA</t>
  </si>
  <si>
    <t>TOTAL OTHER FREEWAY/EXPRESSWAY</t>
  </si>
  <si>
    <t>TOTAL PRINCIPAL  ARTERIAL</t>
  </si>
  <si>
    <t>TOTAL  FEDERAL-AID</t>
  </si>
  <si>
    <t>St. Albans State Hwy.</t>
  </si>
  <si>
    <t>St. Albans City / St. Albans Town Line</t>
  </si>
  <si>
    <t>US 7 (S. Main St. /</t>
  </si>
  <si>
    <t>St. Albans Town / St. Albans City Line (F.A.U. Limit South)</t>
  </si>
  <si>
    <t>North Main Street)</t>
  </si>
  <si>
    <t>VT 36 (segment 1)</t>
  </si>
  <si>
    <t>St. Albans Town / St. Albans City Line</t>
  </si>
  <si>
    <t>(aka Lake Street)</t>
  </si>
  <si>
    <t>(aka Fairfield Street)</t>
  </si>
  <si>
    <t>VT 36 segments SUB-TOTAL</t>
  </si>
  <si>
    <t>VT 38 (aka Lower</t>
  </si>
  <si>
    <t>St. Albans Town / St. Albans City Line (F.A.U. Limit North)</t>
  </si>
  <si>
    <t>Newton Street)</t>
  </si>
  <si>
    <t>VT 105</t>
  </si>
  <si>
    <t>Nason Street</t>
  </si>
  <si>
    <t>Allen Street (projected)</t>
  </si>
  <si>
    <t>Allen Street / Welden Street</t>
  </si>
  <si>
    <t>(0.520)</t>
  </si>
  <si>
    <t>Aldis Street</t>
  </si>
  <si>
    <t>North Elm Street</t>
  </si>
  <si>
    <t>Federal Street</t>
  </si>
  <si>
    <t>Lower Weldon Street</t>
  </si>
  <si>
    <t>Stebbins Street</t>
  </si>
  <si>
    <t>Catherine Street</t>
  </si>
  <si>
    <t>VT 36 (Lake Street)</t>
  </si>
  <si>
    <t>Congress Street</t>
  </si>
  <si>
    <t>Fairfax Street</t>
  </si>
  <si>
    <t>VT 38 (Lower Newton Street)</t>
  </si>
  <si>
    <t>Upper Weldon Street</t>
  </si>
  <si>
    <t>South Elm Street / Lower Weldon Street (non-F.A.U.)</t>
  </si>
  <si>
    <t>South Elm Street</t>
  </si>
  <si>
    <t>Stebbins Street (non-F.A.U.) / Allen Street</t>
  </si>
  <si>
    <t>Catherine Street / Stebbins Street (non-F.A.U.)</t>
  </si>
  <si>
    <t>Upper Newton Street</t>
  </si>
  <si>
    <t>US 7 (North Main Street) / VT 38 (Lower Newton Street)</t>
  </si>
  <si>
    <t>VT 104</t>
  </si>
  <si>
    <t>VT 36 (Fairfield Street)</t>
  </si>
  <si>
    <t>Bronson Road</t>
  </si>
  <si>
    <t>Brigham Road</t>
  </si>
  <si>
    <t>Pearl Street / Brigham Road (non-F.A.U.)</t>
  </si>
  <si>
    <t>ST. ALBANS FEDERAL-AID URBAN AREA</t>
  </si>
  <si>
    <t>Convent Avenue/ Bank St. Ext.</t>
  </si>
  <si>
    <t>Convent Avenue/ Bank St.</t>
  </si>
  <si>
    <t>North Branch Street/ County St.</t>
  </si>
  <si>
    <t>Park Street/ East Rd./ Kocher Dr.</t>
  </si>
  <si>
    <t>F.A.U. Limit East (Bennington/Woodford Town Line)</t>
  </si>
  <si>
    <t>TH 28 (Kocher Dr.)</t>
  </si>
  <si>
    <t>F.A.U. Limit North/ TH 89</t>
  </si>
  <si>
    <t>Benmont Avenue/ Hunt St.</t>
  </si>
  <si>
    <t>Park Street/ East Rd./ North Branch St.</t>
  </si>
  <si>
    <t>Brooklyn Drive/ Kocher Dr./ East Rd.</t>
  </si>
  <si>
    <t>Prospect Street/ West Side Dr.</t>
  </si>
  <si>
    <t>Gypsy Lane/ Walloomsac (non-F.A.U.)</t>
  </si>
  <si>
    <t>Crescent Blvd./ Pine Circle West</t>
  </si>
  <si>
    <t>Prospect Street/ Silver St.</t>
  </si>
  <si>
    <t>Overlea Road/ Mattison Rd.</t>
  </si>
  <si>
    <t>Mechanic Street/ Mattison St.</t>
  </si>
  <si>
    <t>Mechanic Street/ Prospect St. (non-F.A.U.)</t>
  </si>
  <si>
    <t>Shaftsbury F.A.U. Limit (East)/ VT 7A</t>
  </si>
  <si>
    <t>Upper Main St.</t>
  </si>
  <si>
    <t>Elm St./ Upper Main St.</t>
  </si>
  <si>
    <t>Upper Main St./ Lamb Rd.</t>
  </si>
  <si>
    <t>Elm St.</t>
  </si>
  <si>
    <t>F.A.U. Limit (South)/ Guilford Town Line</t>
  </si>
  <si>
    <t>F.A.U. Limit (North)/ Dummerston Town Line</t>
  </si>
  <si>
    <t>Bridge Street</t>
  </si>
  <si>
    <t>Class 3 TH 336</t>
  </si>
  <si>
    <t>Class 3 TH 438</t>
  </si>
  <si>
    <t>Class 3 TH 462</t>
  </si>
  <si>
    <t>Class 3 TH 340</t>
  </si>
  <si>
    <t>Class 3 TH 456</t>
  </si>
  <si>
    <t>Class 3 TH 464</t>
  </si>
  <si>
    <t>Class 3 TH 428</t>
  </si>
  <si>
    <t>Class 3 TH 324</t>
  </si>
  <si>
    <t>Class 3 TH 548</t>
  </si>
  <si>
    <t>Class 3 TH 446</t>
  </si>
  <si>
    <t>Class 3 TH 418</t>
  </si>
  <si>
    <t>Class 3 TH 530</t>
  </si>
  <si>
    <t>Class 3 TH 394</t>
  </si>
  <si>
    <t>Class 3 TH 442</t>
  </si>
  <si>
    <t>Class 2 TH 2</t>
  </si>
  <si>
    <t>Class 3 TH 374</t>
  </si>
  <si>
    <t>Class 3 TH 400</t>
  </si>
  <si>
    <t>Class 3 TH 504</t>
  </si>
  <si>
    <t>Class 3 TH 348</t>
  </si>
  <si>
    <t>Class 3 TH 494</t>
  </si>
  <si>
    <t>Class 2 TH 9</t>
  </si>
  <si>
    <t>Class 3 TH 448</t>
  </si>
  <si>
    <t>Class 3 TH 378</t>
  </si>
  <si>
    <t>Class 2 TH 1</t>
  </si>
  <si>
    <t>Grove St.</t>
  </si>
  <si>
    <t>Class 3 TH 4</t>
  </si>
  <si>
    <t>Class 2 TH 4</t>
  </si>
  <si>
    <t>Cedar Ave. (TH 12)</t>
  </si>
  <si>
    <t>Class 2 TH 10</t>
  </si>
  <si>
    <t>Class 3 TH 60</t>
  </si>
  <si>
    <t>Class 3 TH 9</t>
  </si>
  <si>
    <t>Class 3 TH 27</t>
  </si>
  <si>
    <t>Class 2 TH 8</t>
  </si>
  <si>
    <t>Class 2 TH 6</t>
  </si>
  <si>
    <t>Class 2 TH 3</t>
  </si>
  <si>
    <t>Pleasant St.</t>
  </si>
  <si>
    <t>Pleasant Street/ Marble St. Intersection</t>
  </si>
  <si>
    <t>Marble Street/ Pleasant St. Intersection</t>
  </si>
  <si>
    <t>Class 3 TH 19</t>
  </si>
  <si>
    <t>Class 2 TH 3/4</t>
  </si>
  <si>
    <t>F.A.U. Limit (Northwest) West Rutland/ Pittsford TL</t>
  </si>
  <si>
    <t>Class 3 TH 10</t>
  </si>
  <si>
    <t>US 7 (Shelburne Rd.)</t>
  </si>
  <si>
    <t>Burlington/ South Burlington Town Line</t>
  </si>
  <si>
    <t>Class 2 TH 5</t>
  </si>
  <si>
    <t>Class 3 TH 3</t>
  </si>
  <si>
    <t>Class 3 TH 69/75</t>
  </si>
  <si>
    <t>Class 3 TH 31</t>
  </si>
  <si>
    <t>Class 2 TH 30</t>
  </si>
  <si>
    <t>Class 2 TH 7</t>
  </si>
  <si>
    <t xml:space="preserve">    (see also Collectors)</t>
  </si>
  <si>
    <t>(see also Principal Arterials)</t>
  </si>
  <si>
    <t>Falls Road/ Irish Hill Rd.</t>
  </si>
  <si>
    <t>Irish Hill Road/ Thompson Rd.</t>
  </si>
  <si>
    <t>Class 3 TH 11</t>
  </si>
  <si>
    <t>Class 3 TH 12/13</t>
  </si>
  <si>
    <t>Sanderson Rd.</t>
  </si>
  <si>
    <t>Class 3 TH 28</t>
  </si>
  <si>
    <t>(see also Main St.)</t>
  </si>
  <si>
    <t>US 2 (Eastern Ave.)</t>
  </si>
  <si>
    <t>US 2 (Portland St.)</t>
  </si>
  <si>
    <t>Class 3 TH 34</t>
  </si>
  <si>
    <t>Class 3 TH 37</t>
  </si>
  <si>
    <t>VILLAGE OF NORTH BENNINGTON</t>
  </si>
  <si>
    <t>West St.</t>
  </si>
  <si>
    <t>F.A.U. Limit (Northeast)/ VT 104</t>
  </si>
  <si>
    <t>DELETED:</t>
  </si>
  <si>
    <t>FHWA approval 03/04/04</t>
  </si>
  <si>
    <t>Park Place is now part of US-5 one-way SB.</t>
  </si>
  <si>
    <t>Park Place is now Class 1 TH on US-5.</t>
  </si>
  <si>
    <t>*Including Approaches</t>
  </si>
  <si>
    <t>Birge Street</t>
  </si>
  <si>
    <t>(Woodstock Ave.)</t>
  </si>
  <si>
    <t>*Includes Approaches</t>
  </si>
  <si>
    <t>*Includes Approches</t>
  </si>
  <si>
    <t>NEWPORT CITY FEDERAL-AID URBAN AREA</t>
  </si>
  <si>
    <t>CITY OF NEWPORT (F.A. URBAN SYSTEM 9000)</t>
  </si>
  <si>
    <t>Derby T/L</t>
  </si>
  <si>
    <t>Newport T/L</t>
  </si>
  <si>
    <t>VT 191</t>
  </si>
  <si>
    <t>Coventry T/L</t>
  </si>
  <si>
    <t>ALT US 5</t>
  </si>
  <si>
    <t>#9996</t>
  </si>
  <si>
    <t>US 5 (Coventry Rd.)</t>
  </si>
  <si>
    <t>US 5 (Main St.)</t>
  </si>
  <si>
    <t>Coventry S.H.</t>
  </si>
  <si>
    <t>#9180</t>
  </si>
  <si>
    <t>Mt. Vernon St.</t>
  </si>
  <si>
    <t>Western Ave.</t>
  </si>
  <si>
    <t>Sias Ave.</t>
  </si>
  <si>
    <t>Western Ave. &amp; Glen Rd.</t>
  </si>
  <si>
    <t>Mt. Vernon St. &amp; Glen Rd.</t>
  </si>
  <si>
    <t>US 5 (E. Main St.)</t>
  </si>
  <si>
    <t>Main St.</t>
  </si>
  <si>
    <t>Lake Rd.</t>
  </si>
  <si>
    <t>US 5 &amp; School St.</t>
  </si>
  <si>
    <t>Newport Town T/L</t>
  </si>
  <si>
    <t>9000 SUB-TOTAL</t>
  </si>
  <si>
    <t>NEWPORT FEDERAL-AID URBAN AREA</t>
  </si>
  <si>
    <t>TOTAL PRINCIPLE ARTERIAL</t>
  </si>
  <si>
    <t>????</t>
  </si>
  <si>
    <t>ADDED TO THE SMALL URBAN AREA SYSTEM ON 10/20/04</t>
  </si>
  <si>
    <t>VT 279</t>
  </si>
  <si>
    <t>BYPASS NW</t>
  </si>
  <si>
    <t>FAU Limit, West</t>
  </si>
  <si>
    <t>FAU Limit, East</t>
  </si>
  <si>
    <t>ENGINEERING SERVICES DIVISION</t>
  </si>
  <si>
    <t>US 5 Urb. Principle Arterial Street</t>
  </si>
  <si>
    <t>US 5 (Park Place)</t>
  </si>
  <si>
    <t>Projection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</si>
</sst>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0.000_)"/>
    <numFmt numFmtId="174" formatCode="0.000"/>
    <numFmt numFmtId="175" formatCode="[$-409]dddd\,\ mmmm\ dd\,\ yyyy"/>
  </numFmts>
  <fonts count="7">
    <font>
      <sz val="12"/>
      <name val="Arial"/>
      <family val="0"/>
    </font>
    <font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omic Sans MS"/>
      <family val="4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7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4">
    <xf numFmtId="173" fontId="0" fillId="0" borderId="0" xfId="0" applyAlignment="1">
      <alignment/>
    </xf>
    <xf numFmtId="173" fontId="4" fillId="0" borderId="0" xfId="0" applyFont="1" applyAlignment="1">
      <alignment/>
    </xf>
    <xf numFmtId="173" fontId="4" fillId="0" borderId="0" xfId="0" applyFont="1" applyAlignment="1">
      <alignment horizontal="center"/>
    </xf>
    <xf numFmtId="172" fontId="4" fillId="0" borderId="0" xfId="0" applyNumberFormat="1" applyFont="1" applyAlignment="1" applyProtection="1">
      <alignment horizontal="center"/>
      <protection/>
    </xf>
    <xf numFmtId="173" fontId="4" fillId="0" borderId="0" xfId="0" applyNumberFormat="1" applyFont="1" applyAlignment="1" applyProtection="1">
      <alignment/>
      <protection/>
    </xf>
    <xf numFmtId="173" fontId="4" fillId="0" borderId="0" xfId="0" applyFont="1" applyBorder="1" applyAlignment="1">
      <alignment/>
    </xf>
    <xf numFmtId="173" fontId="5" fillId="0" borderId="0" xfId="0" applyFont="1" applyAlignment="1">
      <alignment horizontal="center"/>
    </xf>
    <xf numFmtId="173" fontId="5" fillId="0" borderId="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73" fontId="5" fillId="0" borderId="0" xfId="0" applyFont="1" applyBorder="1" applyAlignment="1">
      <alignment/>
    </xf>
    <xf numFmtId="173" fontId="4" fillId="0" borderId="1" xfId="0" applyFont="1" applyBorder="1" applyAlignment="1">
      <alignment/>
    </xf>
    <xf numFmtId="173" fontId="5" fillId="0" borderId="2" xfId="0" applyFont="1" applyBorder="1" applyAlignment="1">
      <alignment horizontal="center"/>
    </xf>
    <xf numFmtId="172" fontId="5" fillId="0" borderId="3" xfId="0" applyNumberFormat="1" applyFont="1" applyBorder="1" applyAlignment="1" applyProtection="1">
      <alignment horizontal="center"/>
      <protection/>
    </xf>
    <xf numFmtId="173" fontId="5" fillId="0" borderId="3" xfId="0" applyFont="1" applyBorder="1" applyAlignment="1">
      <alignment horizontal="center"/>
    </xf>
    <xf numFmtId="173" fontId="5" fillId="0" borderId="4" xfId="0" applyNumberFormat="1" applyFont="1" applyBorder="1" applyAlignment="1" applyProtection="1">
      <alignment horizontal="center"/>
      <protection/>
    </xf>
    <xf numFmtId="173" fontId="5" fillId="0" borderId="5" xfId="0" applyFont="1" applyBorder="1" applyAlignment="1">
      <alignment horizontal="center"/>
    </xf>
    <xf numFmtId="172" fontId="5" fillId="0" borderId="0" xfId="0" applyNumberFormat="1" applyFont="1" applyBorder="1" applyAlignment="1" applyProtection="1">
      <alignment horizontal="center"/>
      <protection/>
    </xf>
    <xf numFmtId="173" fontId="5" fillId="0" borderId="6" xfId="0" applyFont="1" applyBorder="1" applyAlignment="1">
      <alignment horizontal="center"/>
    </xf>
    <xf numFmtId="173" fontId="5" fillId="0" borderId="7" xfId="0" applyNumberFormat="1" applyFont="1" applyBorder="1" applyAlignment="1" applyProtection="1">
      <alignment horizontal="center"/>
      <protection/>
    </xf>
    <xf numFmtId="173" fontId="5" fillId="0" borderId="8" xfId="0" applyFont="1" applyBorder="1" applyAlignment="1">
      <alignment horizontal="center"/>
    </xf>
    <xf numFmtId="172" fontId="5" fillId="0" borderId="1" xfId="0" applyNumberFormat="1" applyFont="1" applyBorder="1" applyAlignment="1" applyProtection="1">
      <alignment horizontal="center"/>
      <protection/>
    </xf>
    <xf numFmtId="173" fontId="5" fillId="0" borderId="1" xfId="0" applyFont="1" applyBorder="1" applyAlignment="1">
      <alignment horizontal="center"/>
    </xf>
    <xf numFmtId="173" fontId="5" fillId="0" borderId="9" xfId="0" applyNumberFormat="1" applyFont="1" applyBorder="1" applyAlignment="1" applyProtection="1">
      <alignment horizontal="center"/>
      <protection/>
    </xf>
    <xf numFmtId="173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 applyProtection="1">
      <alignment horizontal="center"/>
      <protection/>
    </xf>
    <xf numFmtId="173" fontId="5" fillId="0" borderId="10" xfId="0" applyNumberFormat="1" applyFont="1" applyBorder="1" applyAlignment="1" applyProtection="1">
      <alignment horizontal="center"/>
      <protection/>
    </xf>
    <xf numFmtId="173" fontId="4" fillId="0" borderId="11" xfId="0" applyFont="1" applyBorder="1" applyAlignment="1">
      <alignment/>
    </xf>
    <xf numFmtId="172" fontId="4" fillId="0" borderId="11" xfId="0" applyNumberFormat="1" applyFont="1" applyBorder="1" applyAlignment="1" applyProtection="1">
      <alignment horizontal="center"/>
      <protection/>
    </xf>
    <xf numFmtId="173" fontId="4" fillId="0" borderId="11" xfId="0" applyFont="1" applyBorder="1" applyAlignment="1">
      <alignment horizontal="centerContinuous"/>
    </xf>
    <xf numFmtId="173" fontId="5" fillId="0" borderId="12" xfId="0" applyFont="1" applyBorder="1" applyAlignment="1">
      <alignment horizontal="center"/>
    </xf>
    <xf numFmtId="173" fontId="4" fillId="0" borderId="11" xfId="0" applyNumberFormat="1" applyFont="1" applyBorder="1" applyAlignment="1" applyProtection="1">
      <alignment/>
      <protection/>
    </xf>
    <xf numFmtId="173" fontId="5" fillId="0" borderId="13" xfId="0" applyFont="1" applyBorder="1" applyAlignment="1">
      <alignment horizontal="center"/>
    </xf>
    <xf numFmtId="173" fontId="5" fillId="0" borderId="11" xfId="0" applyFont="1" applyBorder="1" applyAlignment="1">
      <alignment horizontal="center"/>
    </xf>
    <xf numFmtId="173" fontId="4" fillId="0" borderId="11" xfId="0" applyFont="1" applyBorder="1" applyAlignment="1">
      <alignment horizontal="center"/>
    </xf>
    <xf numFmtId="173" fontId="4" fillId="0" borderId="11" xfId="0" applyNumberFormat="1" applyFont="1" applyBorder="1" applyAlignment="1" applyProtection="1">
      <alignment horizontal="right"/>
      <protection/>
    </xf>
    <xf numFmtId="173" fontId="5" fillId="0" borderId="11" xfId="0" applyFont="1" applyBorder="1" applyAlignment="1">
      <alignment horizontal="right"/>
    </xf>
    <xf numFmtId="173" fontId="5" fillId="0" borderId="11" xfId="0" applyNumberFormat="1" applyFont="1" applyBorder="1" applyAlignment="1" applyProtection="1">
      <alignment/>
      <protection/>
    </xf>
    <xf numFmtId="173" fontId="4" fillId="0" borderId="11" xfId="0" applyFont="1" applyBorder="1" applyAlignment="1" applyProtection="1">
      <alignment/>
      <protection/>
    </xf>
    <xf numFmtId="173" fontId="4" fillId="0" borderId="11" xfId="0" applyFont="1" applyBorder="1" applyAlignment="1" applyProtection="1">
      <alignment horizontal="centerContinuous"/>
      <protection/>
    </xf>
    <xf numFmtId="173" fontId="4" fillId="0" borderId="12" xfId="0" applyFont="1" applyBorder="1" applyAlignment="1">
      <alignment/>
    </xf>
    <xf numFmtId="172" fontId="4" fillId="0" borderId="12" xfId="0" applyNumberFormat="1" applyFont="1" applyBorder="1" applyAlignment="1" applyProtection="1">
      <alignment horizontal="center"/>
      <protection/>
    </xf>
    <xf numFmtId="173" fontId="4" fillId="0" borderId="12" xfId="0" applyNumberFormat="1" applyFont="1" applyBorder="1" applyAlignment="1" applyProtection="1">
      <alignment/>
      <protection/>
    </xf>
    <xf numFmtId="173" fontId="4" fillId="0" borderId="11" xfId="0" applyFont="1" applyBorder="1" applyAlignment="1" applyProtection="1">
      <alignment horizontal="center"/>
      <protection/>
    </xf>
    <xf numFmtId="173" fontId="4" fillId="0" borderId="12" xfId="0" applyFont="1" applyBorder="1" applyAlignment="1">
      <alignment horizontal="centerContinuous"/>
    </xf>
    <xf numFmtId="173" fontId="4" fillId="0" borderId="13" xfId="0" applyFont="1" applyBorder="1" applyAlignment="1">
      <alignment/>
    </xf>
    <xf numFmtId="172" fontId="4" fillId="0" borderId="13" xfId="0" applyNumberFormat="1" applyFont="1" applyBorder="1" applyAlignment="1" applyProtection="1">
      <alignment horizontal="center"/>
      <protection/>
    </xf>
    <xf numFmtId="173" fontId="4" fillId="0" borderId="13" xfId="0" applyNumberFormat="1" applyFont="1" applyBorder="1" applyAlignment="1" applyProtection="1">
      <alignment/>
      <protection/>
    </xf>
    <xf numFmtId="173" fontId="4" fillId="0" borderId="12" xfId="0" applyFont="1" applyBorder="1" applyAlignment="1" applyProtection="1">
      <alignment/>
      <protection/>
    </xf>
    <xf numFmtId="173" fontId="5" fillId="0" borderId="12" xfId="0" applyFont="1" applyBorder="1" applyAlignment="1">
      <alignment horizontal="right"/>
    </xf>
    <xf numFmtId="173" fontId="5" fillId="0" borderId="12" xfId="0" applyNumberFormat="1" applyFont="1" applyBorder="1" applyAlignment="1" applyProtection="1">
      <alignment/>
      <protection/>
    </xf>
    <xf numFmtId="173" fontId="5" fillId="0" borderId="11" xfId="0" applyFont="1" applyBorder="1" applyAlignment="1">
      <alignment/>
    </xf>
    <xf numFmtId="173" fontId="4" fillId="0" borderId="13" xfId="0" applyFont="1" applyBorder="1" applyAlignment="1" applyProtection="1">
      <alignment/>
      <protection/>
    </xf>
    <xf numFmtId="173" fontId="5" fillId="0" borderId="13" xfId="0" applyFont="1" applyBorder="1" applyAlignment="1">
      <alignment horizontal="right"/>
    </xf>
    <xf numFmtId="173" fontId="5" fillId="0" borderId="13" xfId="0" applyNumberFormat="1" applyFont="1" applyBorder="1" applyAlignment="1" applyProtection="1">
      <alignment/>
      <protection/>
    </xf>
    <xf numFmtId="173" fontId="4" fillId="0" borderId="2" xfId="0" applyFont="1" applyBorder="1" applyAlignment="1">
      <alignment/>
    </xf>
    <xf numFmtId="172" fontId="4" fillId="0" borderId="3" xfId="0" applyNumberFormat="1" applyFont="1" applyBorder="1" applyAlignment="1" applyProtection="1">
      <alignment horizontal="center"/>
      <protection/>
    </xf>
    <xf numFmtId="173" fontId="4" fillId="0" borderId="3" xfId="0" applyFont="1" applyBorder="1" applyAlignment="1" applyProtection="1">
      <alignment/>
      <protection/>
    </xf>
    <xf numFmtId="173" fontId="4" fillId="0" borderId="3" xfId="0" applyFont="1" applyBorder="1" applyAlignment="1">
      <alignment/>
    </xf>
    <xf numFmtId="173" fontId="5" fillId="0" borderId="3" xfId="0" applyFont="1" applyBorder="1" applyAlignment="1">
      <alignment horizontal="right"/>
    </xf>
    <xf numFmtId="173" fontId="5" fillId="0" borderId="4" xfId="0" applyNumberFormat="1" applyFont="1" applyBorder="1" applyAlignment="1" applyProtection="1">
      <alignment/>
      <protection/>
    </xf>
    <xf numFmtId="173" fontId="4" fillId="0" borderId="5" xfId="0" applyFont="1" applyBorder="1" applyAlignment="1">
      <alignment/>
    </xf>
    <xf numFmtId="172" fontId="4" fillId="0" borderId="0" xfId="0" applyNumberFormat="1" applyFont="1" applyBorder="1" applyAlignment="1" applyProtection="1">
      <alignment horizontal="center"/>
      <protection/>
    </xf>
    <xf numFmtId="173" fontId="4" fillId="0" borderId="0" xfId="0" applyFont="1" applyBorder="1" applyAlignment="1" applyProtection="1">
      <alignment/>
      <protection/>
    </xf>
    <xf numFmtId="173" fontId="5" fillId="0" borderId="0" xfId="0" applyFont="1" applyBorder="1" applyAlignment="1">
      <alignment horizontal="right"/>
    </xf>
    <xf numFmtId="173" fontId="5" fillId="0" borderId="7" xfId="0" applyNumberFormat="1" applyFont="1" applyBorder="1" applyAlignment="1" applyProtection="1">
      <alignment/>
      <protection/>
    </xf>
    <xf numFmtId="173" fontId="4" fillId="0" borderId="8" xfId="0" applyFont="1" applyBorder="1" applyAlignment="1">
      <alignment/>
    </xf>
    <xf numFmtId="172" fontId="4" fillId="0" borderId="1" xfId="0" applyNumberFormat="1" applyFont="1" applyBorder="1" applyAlignment="1" applyProtection="1">
      <alignment horizontal="center"/>
      <protection/>
    </xf>
    <xf numFmtId="173" fontId="4" fillId="0" borderId="1" xfId="0" applyFont="1" applyBorder="1" applyAlignment="1" applyProtection="1">
      <alignment/>
      <protection/>
    </xf>
    <xf numFmtId="173" fontId="5" fillId="0" borderId="1" xfId="0" applyFont="1" applyBorder="1" applyAlignment="1">
      <alignment horizontal="right"/>
    </xf>
    <xf numFmtId="173" fontId="5" fillId="0" borderId="9" xfId="0" applyNumberFormat="1" applyFont="1" applyBorder="1" applyAlignment="1" applyProtection="1">
      <alignment/>
      <protection/>
    </xf>
    <xf numFmtId="173" fontId="5" fillId="0" borderId="10" xfId="0" applyFont="1" applyBorder="1" applyAlignment="1">
      <alignment horizontal="centerContinuous"/>
    </xf>
    <xf numFmtId="173" fontId="5" fillId="0" borderId="10" xfId="0" applyNumberFormat="1" applyFont="1" applyBorder="1" applyAlignment="1" applyProtection="1">
      <alignment horizontal="centerContinuous"/>
      <protection/>
    </xf>
    <xf numFmtId="172" fontId="5" fillId="0" borderId="11" xfId="0" applyNumberFormat="1" applyFont="1" applyBorder="1" applyAlignment="1" applyProtection="1">
      <alignment horizontal="center"/>
      <protection/>
    </xf>
    <xf numFmtId="173" fontId="5" fillId="0" borderId="11" xfId="0" applyFont="1" applyBorder="1" applyAlignment="1" applyProtection="1">
      <alignment horizontal="centerContinuous"/>
      <protection/>
    </xf>
    <xf numFmtId="173" fontId="5" fillId="0" borderId="0" xfId="0" applyFont="1" applyAlignment="1">
      <alignment/>
    </xf>
    <xf numFmtId="173" fontId="5" fillId="0" borderId="11" xfId="0" applyFont="1" applyBorder="1" applyAlignment="1">
      <alignment horizontal="centerContinuous"/>
    </xf>
    <xf numFmtId="173" fontId="5" fillId="0" borderId="11" xfId="0" applyFont="1" applyBorder="1" applyAlignment="1" applyProtection="1">
      <alignment/>
      <protection/>
    </xf>
    <xf numFmtId="173" fontId="5" fillId="0" borderId="10" xfId="0" applyFont="1" applyBorder="1" applyAlignment="1">
      <alignment/>
    </xf>
    <xf numFmtId="173" fontId="4" fillId="0" borderId="14" xfId="0" applyFont="1" applyBorder="1" applyAlignment="1">
      <alignment/>
    </xf>
    <xf numFmtId="173" fontId="5" fillId="0" borderId="10" xfId="0" applyFont="1" applyBorder="1" applyAlignment="1" applyProtection="1">
      <alignment horizontal="center"/>
      <protection/>
    </xf>
    <xf numFmtId="173" fontId="4" fillId="0" borderId="0" xfId="0" applyFont="1" applyAlignment="1" applyProtection="1">
      <alignment/>
      <protection/>
    </xf>
    <xf numFmtId="173" fontId="5" fillId="0" borderId="0" xfId="0" applyFont="1" applyAlignment="1" applyProtection="1">
      <alignment/>
      <protection/>
    </xf>
    <xf numFmtId="173" fontId="5" fillId="0" borderId="11" xfId="0" applyFont="1" applyBorder="1" applyAlignment="1">
      <alignment horizontal="center" wrapText="1"/>
    </xf>
    <xf numFmtId="173" fontId="4" fillId="0" borderId="11" xfId="0" applyFont="1" applyBorder="1" applyAlignment="1">
      <alignment horizontal="right"/>
    </xf>
    <xf numFmtId="173" fontId="4" fillId="0" borderId="7" xfId="0" applyNumberFormat="1" applyFont="1" applyBorder="1" applyAlignment="1" applyProtection="1">
      <alignment/>
      <protection/>
    </xf>
    <xf numFmtId="173" fontId="4" fillId="0" borderId="9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 horizontal="centerContinuous"/>
      <protection/>
    </xf>
    <xf numFmtId="173" fontId="5" fillId="0" borderId="15" xfId="0" applyFont="1" applyBorder="1" applyAlignment="1">
      <alignment horizontal="center"/>
    </xf>
    <xf numFmtId="173" fontId="5" fillId="0" borderId="16" xfId="0" applyFont="1" applyBorder="1" applyAlignment="1">
      <alignment horizontal="center"/>
    </xf>
    <xf numFmtId="173" fontId="4" fillId="0" borderId="4" xfId="0" applyNumberFormat="1" applyFont="1" applyBorder="1" applyAlignment="1" applyProtection="1">
      <alignment/>
      <protection/>
    </xf>
    <xf numFmtId="173" fontId="5" fillId="0" borderId="17" xfId="0" applyNumberFormat="1" applyFont="1" applyBorder="1" applyAlignment="1" applyProtection="1">
      <alignment horizontal="centerContinuous"/>
      <protection/>
    </xf>
    <xf numFmtId="173" fontId="5" fillId="0" borderId="17" xfId="0" applyFont="1" applyBorder="1" applyAlignment="1">
      <alignment horizontal="center"/>
    </xf>
    <xf numFmtId="173" fontId="5" fillId="0" borderId="4" xfId="0" applyFont="1" applyBorder="1" applyAlignment="1">
      <alignment horizontal="center"/>
    </xf>
    <xf numFmtId="173" fontId="4" fillId="0" borderId="7" xfId="0" applyFont="1" applyBorder="1" applyAlignment="1">
      <alignment/>
    </xf>
    <xf numFmtId="173" fontId="4" fillId="0" borderId="9" xfId="0" applyFont="1" applyBorder="1" applyAlignment="1">
      <alignment/>
    </xf>
    <xf numFmtId="173" fontId="6" fillId="0" borderId="0" xfId="0" applyFont="1" applyAlignment="1">
      <alignment/>
    </xf>
    <xf numFmtId="173" fontId="6" fillId="0" borderId="11" xfId="0" applyFont="1" applyBorder="1" applyAlignment="1">
      <alignment/>
    </xf>
    <xf numFmtId="172" fontId="6" fillId="0" borderId="11" xfId="0" applyNumberFormat="1" applyFont="1" applyBorder="1" applyAlignment="1" applyProtection="1">
      <alignment horizontal="center"/>
      <protection/>
    </xf>
    <xf numFmtId="173" fontId="6" fillId="0" borderId="11" xfId="0" applyFont="1" applyBorder="1" applyAlignment="1">
      <alignment horizontal="centerContinuous"/>
    </xf>
    <xf numFmtId="173" fontId="6" fillId="0" borderId="11" xfId="0" applyNumberFormat="1" applyFont="1" applyBorder="1" applyAlignment="1" applyProtection="1">
      <alignment/>
      <protection/>
    </xf>
    <xf numFmtId="173" fontId="4" fillId="0" borderId="11" xfId="0" applyFont="1" applyBorder="1" applyAlignment="1">
      <alignment wrapText="1"/>
    </xf>
    <xf numFmtId="173" fontId="0" fillId="0" borderId="11" xfId="0" applyBorder="1" applyAlignment="1">
      <alignment wrapText="1"/>
    </xf>
    <xf numFmtId="173" fontId="4" fillId="0" borderId="0" xfId="0" applyFont="1" applyAlignment="1">
      <alignment horizontal="center"/>
    </xf>
    <xf numFmtId="173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U2319"/>
  <sheetViews>
    <sheetView tabSelected="1" defaultGridColor="0" zoomScale="75" zoomScaleNormal="75" colorId="22" workbookViewId="0" topLeftCell="B212">
      <selection activeCell="C224" sqref="C224"/>
    </sheetView>
  </sheetViews>
  <sheetFormatPr defaultColWidth="9.77734375" defaultRowHeight="15"/>
  <cols>
    <col min="1" max="1" width="20.5546875" style="1" customWidth="1"/>
    <col min="2" max="2" width="16.88671875" style="2" bestFit="1" customWidth="1"/>
    <col min="3" max="3" width="18.4453125" style="1" customWidth="1"/>
    <col min="4" max="4" width="48.99609375" style="1" customWidth="1"/>
    <col min="5" max="5" width="39.77734375" style="1" customWidth="1"/>
    <col min="6" max="6" width="10.99609375" style="1" customWidth="1"/>
    <col min="7" max="16384" width="9.77734375" style="1" customWidth="1"/>
  </cols>
  <sheetData>
    <row r="1" spans="1:6" ht="15.75">
      <c r="A1" s="102" t="s">
        <v>83</v>
      </c>
      <c r="B1" s="103"/>
      <c r="F1" s="4"/>
    </row>
    <row r="2" spans="1:6" ht="15.75">
      <c r="A2" s="102" t="s">
        <v>1106</v>
      </c>
      <c r="B2" s="103"/>
      <c r="F2" s="4"/>
    </row>
    <row r="3" spans="1:6" ht="15.75">
      <c r="A3" s="2"/>
      <c r="B3" s="3"/>
      <c r="F3" s="4"/>
    </row>
    <row r="4" spans="2:6" ht="15.75">
      <c r="B4" s="3"/>
      <c r="D4" s="6" t="s">
        <v>38</v>
      </c>
      <c r="F4" s="4"/>
    </row>
    <row r="5" spans="2:6" ht="15.75">
      <c r="B5" s="3"/>
      <c r="D5" s="6" t="s">
        <v>39</v>
      </c>
      <c r="F5" s="4"/>
    </row>
    <row r="6" spans="2:6" ht="15.75">
      <c r="B6" s="3"/>
      <c r="D6" s="8">
        <v>2005</v>
      </c>
      <c r="F6" s="4"/>
    </row>
    <row r="7" spans="2:6" ht="15.75">
      <c r="B7" s="3"/>
      <c r="F7" s="4"/>
    </row>
    <row r="8" spans="2:6" ht="15.75">
      <c r="B8" s="3"/>
      <c r="D8" s="10"/>
      <c r="E8" s="10"/>
      <c r="F8" s="4"/>
    </row>
    <row r="9" spans="1:6" ht="16.5" thickBot="1">
      <c r="A9" s="11"/>
      <c r="B9" s="12"/>
      <c r="C9" s="13"/>
      <c r="D9" s="13"/>
      <c r="E9" s="13"/>
      <c r="F9" s="14"/>
    </row>
    <row r="10" spans="1:6" ht="16.5" thickBot="1">
      <c r="A10" s="15"/>
      <c r="B10" s="16"/>
      <c r="C10" s="7"/>
      <c r="D10" s="17" t="s">
        <v>191</v>
      </c>
      <c r="E10" s="7"/>
      <c r="F10" s="18"/>
    </row>
    <row r="11" spans="1:6" ht="15.75">
      <c r="A11" s="19"/>
      <c r="B11" s="20"/>
      <c r="C11" s="21"/>
      <c r="D11" s="21"/>
      <c r="E11" s="21"/>
      <c r="F11" s="22"/>
    </row>
    <row r="12" spans="1:6" s="5" customFormat="1" ht="15.75">
      <c r="A12" s="23" t="s">
        <v>84</v>
      </c>
      <c r="B12" s="24"/>
      <c r="C12" s="23" t="s">
        <v>85</v>
      </c>
      <c r="D12" s="23" t="s">
        <v>86</v>
      </c>
      <c r="E12" s="23" t="s">
        <v>87</v>
      </c>
      <c r="F12" s="25" t="s">
        <v>88</v>
      </c>
    </row>
    <row r="13" spans="1:6" ht="15.75">
      <c r="A13" s="26"/>
      <c r="B13" s="27"/>
      <c r="C13" s="28"/>
      <c r="D13" s="32" t="s">
        <v>1</v>
      </c>
      <c r="E13" s="26"/>
      <c r="F13" s="30"/>
    </row>
    <row r="14" spans="1:6" ht="15.75">
      <c r="A14" s="26"/>
      <c r="B14" s="27"/>
      <c r="C14" s="28"/>
      <c r="D14" s="31" t="s">
        <v>2</v>
      </c>
      <c r="E14" s="26"/>
      <c r="F14" s="30"/>
    </row>
    <row r="15" spans="1:6" ht="15.75">
      <c r="A15" s="26"/>
      <c r="B15" s="27"/>
      <c r="C15" s="28"/>
      <c r="D15" s="32"/>
      <c r="E15" s="26"/>
      <c r="F15" s="30"/>
    </row>
    <row r="16" spans="1:6" ht="15.75">
      <c r="A16" s="33" t="s">
        <v>89</v>
      </c>
      <c r="B16" s="27"/>
      <c r="C16" s="28" t="s">
        <v>90</v>
      </c>
      <c r="D16" s="26" t="s">
        <v>91</v>
      </c>
      <c r="E16" s="26" t="s">
        <v>92</v>
      </c>
      <c r="F16" s="30">
        <v>0.345</v>
      </c>
    </row>
    <row r="17" spans="1:6" ht="15.75">
      <c r="A17" s="33" t="s">
        <v>93</v>
      </c>
      <c r="B17" s="27"/>
      <c r="C17" s="28"/>
      <c r="D17" s="26"/>
      <c r="E17" s="26"/>
      <c r="F17" s="30"/>
    </row>
    <row r="18" spans="1:7" ht="15.75">
      <c r="A18" s="26"/>
      <c r="B18" s="27"/>
      <c r="C18" s="33" t="s">
        <v>1102</v>
      </c>
      <c r="D18" s="26" t="s">
        <v>1104</v>
      </c>
      <c r="E18" s="26" t="s">
        <v>1105</v>
      </c>
      <c r="F18" s="34">
        <v>0.626</v>
      </c>
      <c r="G18" s="5"/>
    </row>
    <row r="19" spans="1:7" ht="15.75">
      <c r="A19" s="26"/>
      <c r="B19" s="27"/>
      <c r="C19" s="33" t="s">
        <v>1103</v>
      </c>
      <c r="D19" s="26"/>
      <c r="E19" s="26"/>
      <c r="F19" s="30"/>
      <c r="G19" s="5"/>
    </row>
    <row r="20" spans="1:7" ht="15.75">
      <c r="A20" s="26"/>
      <c r="B20" s="27"/>
      <c r="C20" s="26"/>
      <c r="D20" s="26"/>
      <c r="E20" s="35" t="s">
        <v>97</v>
      </c>
      <c r="F20" s="36">
        <f>SUM(F16:F18)</f>
        <v>0.971</v>
      </c>
      <c r="G20" s="5"/>
    </row>
    <row r="21" spans="1:7" ht="15.75">
      <c r="A21" s="26"/>
      <c r="B21" s="27"/>
      <c r="C21" s="26"/>
      <c r="D21" s="26"/>
      <c r="E21" s="26"/>
      <c r="F21" s="30"/>
      <c r="G21" s="5"/>
    </row>
    <row r="22" spans="1:7" ht="15.75">
      <c r="A22" s="33" t="s">
        <v>98</v>
      </c>
      <c r="B22" s="27"/>
      <c r="C22" s="33" t="s">
        <v>99</v>
      </c>
      <c r="D22" s="26" t="s">
        <v>95</v>
      </c>
      <c r="E22" s="26" t="s">
        <v>100</v>
      </c>
      <c r="F22" s="30">
        <v>0.532</v>
      </c>
      <c r="G22" s="5"/>
    </row>
    <row r="23" spans="1:7" ht="15.75">
      <c r="A23" s="26"/>
      <c r="B23" s="27"/>
      <c r="C23" s="26"/>
      <c r="D23" s="26"/>
      <c r="E23" s="26"/>
      <c r="F23" s="30"/>
      <c r="G23" s="5"/>
    </row>
    <row r="24" spans="1:7" ht="15.75">
      <c r="A24" s="26"/>
      <c r="B24" s="27"/>
      <c r="C24" s="33" t="s">
        <v>99</v>
      </c>
      <c r="D24" s="26" t="s">
        <v>101</v>
      </c>
      <c r="E24" s="26" t="s">
        <v>102</v>
      </c>
      <c r="F24" s="30">
        <v>3.167</v>
      </c>
      <c r="G24" s="5"/>
    </row>
    <row r="25" spans="1:7" ht="15.75">
      <c r="A25" s="26"/>
      <c r="B25" s="27"/>
      <c r="C25" s="26"/>
      <c r="D25" s="26"/>
      <c r="E25" s="26"/>
      <c r="F25" s="30"/>
      <c r="G25" s="5"/>
    </row>
    <row r="26" spans="1:7" ht="15.75">
      <c r="A26" s="26"/>
      <c r="B26" s="27"/>
      <c r="C26" s="33" t="s">
        <v>103</v>
      </c>
      <c r="D26" s="26" t="s">
        <v>94</v>
      </c>
      <c r="E26" s="26" t="s">
        <v>104</v>
      </c>
      <c r="F26" s="30">
        <v>3.064</v>
      </c>
      <c r="G26" s="5"/>
    </row>
    <row r="27" spans="1:7" ht="15.75">
      <c r="A27" s="26"/>
      <c r="B27" s="27"/>
      <c r="C27" s="33" t="s">
        <v>105</v>
      </c>
      <c r="D27" s="26"/>
      <c r="E27" s="26"/>
      <c r="F27" s="30"/>
      <c r="G27" s="5"/>
    </row>
    <row r="28" spans="1:7" ht="15.75">
      <c r="A28" s="26"/>
      <c r="B28" s="27"/>
      <c r="C28" s="26"/>
      <c r="D28" s="26"/>
      <c r="E28" s="26"/>
      <c r="F28" s="30"/>
      <c r="G28" s="5"/>
    </row>
    <row r="29" spans="1:7" ht="15.75">
      <c r="A29" s="26"/>
      <c r="B29" s="27"/>
      <c r="C29" s="26"/>
      <c r="D29" s="26"/>
      <c r="E29" s="35" t="s">
        <v>106</v>
      </c>
      <c r="F29" s="36">
        <f>SUM(F22:F26)</f>
        <v>6.763</v>
      </c>
      <c r="G29" s="5"/>
    </row>
    <row r="30" spans="1:7" ht="15.75">
      <c r="A30" s="26"/>
      <c r="B30" s="27"/>
      <c r="C30" s="26"/>
      <c r="D30" s="26"/>
      <c r="E30" s="26"/>
      <c r="F30" s="30"/>
      <c r="G30" s="5"/>
    </row>
    <row r="31" spans="1:7" ht="15.75">
      <c r="A31" s="33" t="s">
        <v>107</v>
      </c>
      <c r="B31" s="27"/>
      <c r="C31" s="33" t="s">
        <v>108</v>
      </c>
      <c r="D31" s="26" t="s">
        <v>109</v>
      </c>
      <c r="E31" s="26" t="s">
        <v>92</v>
      </c>
      <c r="F31" s="30">
        <v>1.808</v>
      </c>
      <c r="G31" s="5"/>
    </row>
    <row r="32" spans="1:7" ht="15.75">
      <c r="A32" s="26"/>
      <c r="B32" s="27"/>
      <c r="C32" s="33" t="s">
        <v>110</v>
      </c>
      <c r="D32" s="26"/>
      <c r="E32" s="26" t="s">
        <v>1070</v>
      </c>
      <c r="F32" s="30"/>
      <c r="G32" s="5"/>
    </row>
    <row r="33" spans="1:7" ht="15.75">
      <c r="A33" s="26"/>
      <c r="B33" s="27"/>
      <c r="C33" s="26"/>
      <c r="D33" s="26"/>
      <c r="E33" s="26"/>
      <c r="F33" s="30"/>
      <c r="G33" s="5"/>
    </row>
    <row r="34" spans="1:7" ht="15.75">
      <c r="A34" s="26"/>
      <c r="B34" s="27"/>
      <c r="C34" s="33" t="s">
        <v>111</v>
      </c>
      <c r="D34" s="26" t="s">
        <v>112</v>
      </c>
      <c r="E34" s="26" t="s">
        <v>113</v>
      </c>
      <c r="F34" s="30">
        <v>1.943</v>
      </c>
      <c r="G34" s="5"/>
    </row>
    <row r="35" spans="1:7" ht="15.75">
      <c r="A35" s="26"/>
      <c r="B35" s="27"/>
      <c r="C35" s="26"/>
      <c r="D35" s="26"/>
      <c r="E35" s="26"/>
      <c r="F35" s="30"/>
      <c r="G35" s="5"/>
    </row>
    <row r="36" spans="1:7" ht="15.75">
      <c r="A36" s="26"/>
      <c r="B36" s="27">
        <v>1006</v>
      </c>
      <c r="C36" s="33" t="s">
        <v>114</v>
      </c>
      <c r="D36" s="26" t="s">
        <v>115</v>
      </c>
      <c r="E36" s="26" t="s">
        <v>116</v>
      </c>
      <c r="F36" s="30">
        <v>0.757</v>
      </c>
      <c r="G36" s="5"/>
    </row>
    <row r="37" spans="1:7" ht="15.75">
      <c r="A37" s="26"/>
      <c r="B37" s="27"/>
      <c r="C37" s="33" t="s">
        <v>117</v>
      </c>
      <c r="D37" s="26"/>
      <c r="E37" s="26"/>
      <c r="F37" s="30"/>
      <c r="G37" s="5"/>
    </row>
    <row r="38" spans="1:7" ht="15.75">
      <c r="A38" s="26"/>
      <c r="B38" s="27"/>
      <c r="C38" s="26"/>
      <c r="D38" s="26"/>
      <c r="E38" s="26"/>
      <c r="F38" s="30"/>
      <c r="G38" s="5"/>
    </row>
    <row r="39" spans="1:7" ht="15.75">
      <c r="A39" s="26"/>
      <c r="B39" s="27">
        <v>1012</v>
      </c>
      <c r="C39" s="33" t="s">
        <v>118</v>
      </c>
      <c r="D39" s="26" t="s">
        <v>90</v>
      </c>
      <c r="E39" s="26" t="s">
        <v>119</v>
      </c>
      <c r="F39" s="30">
        <v>0.79</v>
      </c>
      <c r="G39" s="5"/>
    </row>
    <row r="40" spans="1:7" ht="15.75">
      <c r="A40" s="26"/>
      <c r="B40" s="27"/>
      <c r="C40" s="33" t="s">
        <v>117</v>
      </c>
      <c r="D40" s="26"/>
      <c r="E40" s="26"/>
      <c r="F40" s="30"/>
      <c r="G40" s="5"/>
    </row>
    <row r="41" spans="1:7" ht="15.75">
      <c r="A41" s="26"/>
      <c r="B41" s="27"/>
      <c r="C41" s="26"/>
      <c r="D41" s="26"/>
      <c r="E41" s="26"/>
      <c r="F41" s="30"/>
      <c r="G41" s="5"/>
    </row>
    <row r="42" spans="1:7" ht="15.75">
      <c r="A42" s="26"/>
      <c r="B42" s="27">
        <v>1030</v>
      </c>
      <c r="C42" s="33" t="s">
        <v>120</v>
      </c>
      <c r="D42" s="26" t="s">
        <v>114</v>
      </c>
      <c r="E42" s="26" t="s">
        <v>121</v>
      </c>
      <c r="F42" s="30">
        <v>0.21</v>
      </c>
      <c r="G42" s="5"/>
    </row>
    <row r="43" spans="1:7" ht="15.75">
      <c r="A43" s="26"/>
      <c r="B43" s="27"/>
      <c r="C43" s="33" t="s">
        <v>117</v>
      </c>
      <c r="D43" s="26"/>
      <c r="E43" s="26"/>
      <c r="F43" s="30"/>
      <c r="G43" s="5"/>
    </row>
    <row r="44" spans="1:7" ht="15.75">
      <c r="A44" s="26"/>
      <c r="B44" s="27"/>
      <c r="C44" s="26"/>
      <c r="D44" s="26"/>
      <c r="E44" s="26"/>
      <c r="F44" s="30"/>
      <c r="G44" s="5"/>
    </row>
    <row r="45" spans="1:7" ht="15.75">
      <c r="A45" s="26"/>
      <c r="B45" s="27">
        <v>1036</v>
      </c>
      <c r="C45" s="33" t="s">
        <v>119</v>
      </c>
      <c r="D45" s="26" t="s">
        <v>115</v>
      </c>
      <c r="E45" s="26" t="s">
        <v>122</v>
      </c>
      <c r="F45" s="30">
        <v>0.13</v>
      </c>
      <c r="G45" s="5"/>
    </row>
    <row r="46" spans="1:7" ht="15.75">
      <c r="A46" s="26"/>
      <c r="B46" s="27"/>
      <c r="C46" s="33" t="s">
        <v>123</v>
      </c>
      <c r="D46" s="26"/>
      <c r="E46" s="26"/>
      <c r="F46" s="30"/>
      <c r="G46" s="5"/>
    </row>
    <row r="47" spans="1:7" ht="15.75">
      <c r="A47" s="26"/>
      <c r="B47" s="27"/>
      <c r="C47" s="26"/>
      <c r="D47" s="26"/>
      <c r="E47" s="26"/>
      <c r="F47" s="30"/>
      <c r="G47" s="5"/>
    </row>
    <row r="48" spans="1:7" ht="15.75">
      <c r="A48" s="26"/>
      <c r="B48" s="27">
        <v>1036</v>
      </c>
      <c r="C48" s="33" t="s">
        <v>119</v>
      </c>
      <c r="D48" s="26" t="s">
        <v>122</v>
      </c>
      <c r="E48" s="26" t="s">
        <v>118</v>
      </c>
      <c r="F48" s="30">
        <v>0.19</v>
      </c>
      <c r="G48" s="5"/>
    </row>
    <row r="49" spans="1:7" ht="15.75">
      <c r="A49" s="26"/>
      <c r="B49" s="27"/>
      <c r="C49" s="33" t="s">
        <v>117</v>
      </c>
      <c r="D49" s="26"/>
      <c r="E49" s="26"/>
      <c r="F49" s="30"/>
      <c r="G49" s="5"/>
    </row>
    <row r="50" spans="1:7" ht="15.75">
      <c r="A50" s="26"/>
      <c r="B50" s="27"/>
      <c r="C50" s="26"/>
      <c r="D50" s="26"/>
      <c r="E50" s="35" t="s">
        <v>124</v>
      </c>
      <c r="F50" s="36">
        <f>SUM(F31:F48)</f>
        <v>5.828</v>
      </c>
      <c r="G50" s="5"/>
    </row>
    <row r="51" spans="1:6" ht="15.75">
      <c r="A51" s="26"/>
      <c r="B51" s="27"/>
      <c r="C51" s="26"/>
      <c r="D51" s="26"/>
      <c r="E51" s="26"/>
      <c r="F51" s="30"/>
    </row>
    <row r="52" spans="1:7" ht="15.75">
      <c r="A52" s="33" t="s">
        <v>125</v>
      </c>
      <c r="B52" s="27">
        <v>1002</v>
      </c>
      <c r="C52" s="33" t="s">
        <v>126</v>
      </c>
      <c r="D52" s="26" t="s">
        <v>127</v>
      </c>
      <c r="E52" s="26" t="s">
        <v>975</v>
      </c>
      <c r="F52" s="30">
        <v>0.2</v>
      </c>
      <c r="G52" s="5"/>
    </row>
    <row r="53" spans="1:7" ht="15.75">
      <c r="A53" s="26"/>
      <c r="B53" s="27"/>
      <c r="C53" s="33" t="s">
        <v>123</v>
      </c>
      <c r="D53" s="26"/>
      <c r="E53" s="26"/>
      <c r="F53" s="30"/>
      <c r="G53" s="5"/>
    </row>
    <row r="54" spans="1:7" ht="15.75">
      <c r="A54" s="26"/>
      <c r="B54" s="27"/>
      <c r="C54" s="26"/>
      <c r="D54" s="26"/>
      <c r="E54" s="26"/>
      <c r="F54" s="30"/>
      <c r="G54" s="5"/>
    </row>
    <row r="55" spans="1:7" ht="15.75">
      <c r="A55" s="26"/>
      <c r="B55" s="27">
        <v>1004</v>
      </c>
      <c r="C55" s="33" t="s">
        <v>128</v>
      </c>
      <c r="D55" s="26" t="s">
        <v>976</v>
      </c>
      <c r="E55" s="26" t="s">
        <v>116</v>
      </c>
      <c r="F55" s="30">
        <v>0.24</v>
      </c>
      <c r="G55" s="5"/>
    </row>
    <row r="56" spans="1:7" ht="15.75">
      <c r="A56" s="26"/>
      <c r="B56" s="27"/>
      <c r="C56" s="33" t="s">
        <v>123</v>
      </c>
      <c r="D56" s="26"/>
      <c r="E56" s="26"/>
      <c r="F56" s="30"/>
      <c r="G56" s="5"/>
    </row>
    <row r="57" spans="1:7" ht="15.75">
      <c r="A57" s="26"/>
      <c r="B57" s="27"/>
      <c r="C57" s="26"/>
      <c r="D57" s="26"/>
      <c r="E57" s="26"/>
      <c r="F57" s="30"/>
      <c r="G57" s="5"/>
    </row>
    <row r="58" spans="1:7" ht="15.75">
      <c r="A58" s="26"/>
      <c r="B58" s="27">
        <v>1000</v>
      </c>
      <c r="C58" s="33" t="s">
        <v>129</v>
      </c>
      <c r="D58" s="26" t="s">
        <v>130</v>
      </c>
      <c r="E58" s="26" t="s">
        <v>115</v>
      </c>
      <c r="F58" s="30">
        <v>0.687</v>
      </c>
      <c r="G58" s="5"/>
    </row>
    <row r="59" spans="1:7" ht="15.75">
      <c r="A59" s="26"/>
      <c r="B59" s="27"/>
      <c r="C59" s="33" t="s">
        <v>117</v>
      </c>
      <c r="D59" s="26"/>
      <c r="E59" s="26"/>
      <c r="F59" s="30"/>
      <c r="G59" s="5"/>
    </row>
    <row r="60" spans="1:7" ht="15.75">
      <c r="A60" s="26"/>
      <c r="B60" s="27"/>
      <c r="C60" s="26"/>
      <c r="D60" s="26"/>
      <c r="E60" s="26"/>
      <c r="F60" s="30"/>
      <c r="G60" s="5"/>
    </row>
    <row r="61" spans="1:7" ht="15.75">
      <c r="A61" s="26"/>
      <c r="B61" s="27">
        <v>1008</v>
      </c>
      <c r="C61" s="33" t="s">
        <v>131</v>
      </c>
      <c r="D61" s="26" t="s">
        <v>115</v>
      </c>
      <c r="E61" s="26" t="s">
        <v>132</v>
      </c>
      <c r="F61" s="30">
        <v>0.05</v>
      </c>
      <c r="G61" s="5"/>
    </row>
    <row r="62" spans="1:7" ht="15.75">
      <c r="A62" s="26"/>
      <c r="B62" s="27"/>
      <c r="C62" s="33" t="s">
        <v>123</v>
      </c>
      <c r="D62" s="26"/>
      <c r="E62" s="26"/>
      <c r="F62" s="30"/>
      <c r="G62" s="5"/>
    </row>
    <row r="63" spans="1:7" ht="15.75">
      <c r="A63" s="26"/>
      <c r="B63" s="27"/>
      <c r="C63" s="26"/>
      <c r="D63" s="26"/>
      <c r="E63" s="26"/>
      <c r="F63" s="30"/>
      <c r="G63" s="5"/>
    </row>
    <row r="64" spans="1:7" ht="15.75">
      <c r="A64" s="26"/>
      <c r="B64" s="27">
        <v>1009</v>
      </c>
      <c r="C64" s="33" t="s">
        <v>133</v>
      </c>
      <c r="D64" s="26" t="s">
        <v>977</v>
      </c>
      <c r="E64" s="26" t="s">
        <v>978</v>
      </c>
      <c r="F64" s="30">
        <v>1.2</v>
      </c>
      <c r="G64" s="5"/>
    </row>
    <row r="65" spans="1:7" ht="15.75">
      <c r="A65" s="26"/>
      <c r="B65" s="27"/>
      <c r="C65" s="33" t="s">
        <v>123</v>
      </c>
      <c r="D65" s="26"/>
      <c r="E65" s="26"/>
      <c r="F65" s="30"/>
      <c r="G65" s="5"/>
    </row>
    <row r="66" spans="1:7" ht="15.75">
      <c r="A66" s="26"/>
      <c r="B66" s="27"/>
      <c r="C66" s="26"/>
      <c r="D66" s="26"/>
      <c r="E66" s="26"/>
      <c r="F66" s="30"/>
      <c r="G66" s="5"/>
    </row>
    <row r="67" spans="1:7" ht="15.75">
      <c r="A67" s="26"/>
      <c r="B67" s="27">
        <v>1010</v>
      </c>
      <c r="C67" s="33" t="s">
        <v>135</v>
      </c>
      <c r="D67" s="26" t="s">
        <v>115</v>
      </c>
      <c r="E67" s="26" t="s">
        <v>979</v>
      </c>
      <c r="F67" s="30">
        <v>1.53</v>
      </c>
      <c r="G67" s="5"/>
    </row>
    <row r="68" spans="1:7" ht="15.75">
      <c r="A68" s="26"/>
      <c r="B68" s="27"/>
      <c r="C68" s="33" t="s">
        <v>123</v>
      </c>
      <c r="D68" s="26"/>
      <c r="E68" s="26"/>
      <c r="F68" s="30"/>
      <c r="G68" s="5"/>
    </row>
    <row r="69" spans="1:7" ht="15.75">
      <c r="A69" s="26"/>
      <c r="B69" s="27"/>
      <c r="C69" s="26"/>
      <c r="D69" s="26"/>
      <c r="E69" s="26"/>
      <c r="F69" s="30"/>
      <c r="G69" s="5"/>
    </row>
    <row r="70" spans="1:7" ht="15.75">
      <c r="A70" s="26"/>
      <c r="B70" s="27">
        <v>1011</v>
      </c>
      <c r="C70" s="33" t="s">
        <v>132</v>
      </c>
      <c r="D70" s="26" t="s">
        <v>136</v>
      </c>
      <c r="E70" s="26" t="s">
        <v>131</v>
      </c>
      <c r="F70" s="30">
        <v>0.21</v>
      </c>
      <c r="G70" s="5"/>
    </row>
    <row r="71" spans="1:7" ht="15.75">
      <c r="A71" s="26"/>
      <c r="B71" s="27"/>
      <c r="C71" s="33" t="s">
        <v>123</v>
      </c>
      <c r="D71" s="26"/>
      <c r="E71" s="26"/>
      <c r="F71" s="30"/>
      <c r="G71" s="5"/>
    </row>
    <row r="72" spans="1:7" ht="15.75">
      <c r="A72" s="26"/>
      <c r="B72" s="27"/>
      <c r="C72" s="26"/>
      <c r="D72" s="26"/>
      <c r="E72" s="26"/>
      <c r="F72" s="30"/>
      <c r="G72" s="5"/>
    </row>
    <row r="73" spans="1:7" ht="15.75">
      <c r="A73" s="26"/>
      <c r="B73" s="27">
        <v>1012</v>
      </c>
      <c r="C73" s="33" t="s">
        <v>118</v>
      </c>
      <c r="D73" s="26" t="s">
        <v>114</v>
      </c>
      <c r="E73" s="26" t="s">
        <v>90</v>
      </c>
      <c r="F73" s="30">
        <v>0.27</v>
      </c>
      <c r="G73" s="5"/>
    </row>
    <row r="74" spans="1:7" ht="15.75">
      <c r="A74" s="26"/>
      <c r="B74" s="27"/>
      <c r="C74" s="33" t="s">
        <v>123</v>
      </c>
      <c r="D74" s="26"/>
      <c r="E74" s="26"/>
      <c r="F74" s="30"/>
      <c r="G74" s="5"/>
    </row>
    <row r="75" spans="1:7" ht="15.75">
      <c r="A75" s="26"/>
      <c r="B75" s="27">
        <v>1014</v>
      </c>
      <c r="C75" s="33" t="s">
        <v>137</v>
      </c>
      <c r="D75" s="26" t="s">
        <v>138</v>
      </c>
      <c r="E75" s="26" t="s">
        <v>139</v>
      </c>
      <c r="F75" s="30">
        <v>0.08</v>
      </c>
      <c r="G75" s="5"/>
    </row>
    <row r="76" spans="1:7" ht="15.75">
      <c r="A76" s="26"/>
      <c r="B76" s="27"/>
      <c r="C76" s="33" t="s">
        <v>123</v>
      </c>
      <c r="D76" s="26"/>
      <c r="E76" s="26"/>
      <c r="F76" s="30"/>
      <c r="G76" s="5"/>
    </row>
    <row r="77" spans="1:6" ht="15.75">
      <c r="A77" s="26"/>
      <c r="B77" s="33"/>
      <c r="C77" s="26"/>
      <c r="D77" s="26"/>
      <c r="E77" s="26"/>
      <c r="F77" s="26"/>
    </row>
    <row r="78" spans="1:7" ht="15.75">
      <c r="A78" s="26"/>
      <c r="B78" s="27">
        <v>1018</v>
      </c>
      <c r="C78" s="33" t="s">
        <v>140</v>
      </c>
      <c r="D78" s="26" t="s">
        <v>115</v>
      </c>
      <c r="E78" s="26" t="s">
        <v>141</v>
      </c>
      <c r="F78" s="30">
        <v>0.46</v>
      </c>
      <c r="G78" s="5"/>
    </row>
    <row r="79" spans="1:7" ht="15.75">
      <c r="A79" s="26"/>
      <c r="B79" s="27"/>
      <c r="C79" s="33" t="s">
        <v>123</v>
      </c>
      <c r="D79" s="26"/>
      <c r="E79" s="26"/>
      <c r="F79" s="30"/>
      <c r="G79" s="5"/>
    </row>
    <row r="80" spans="1:7" ht="15.75">
      <c r="A80" s="26"/>
      <c r="B80" s="27"/>
      <c r="C80" s="33"/>
      <c r="D80" s="26"/>
      <c r="E80" s="26"/>
      <c r="F80" s="30"/>
      <c r="G80" s="5"/>
    </row>
    <row r="81" spans="1:7" ht="15.75">
      <c r="A81" s="26"/>
      <c r="B81" s="27">
        <v>1020</v>
      </c>
      <c r="C81" s="33" t="s">
        <v>142</v>
      </c>
      <c r="D81" s="26" t="s">
        <v>143</v>
      </c>
      <c r="E81" s="26" t="s">
        <v>115</v>
      </c>
      <c r="F81" s="30">
        <v>1.1</v>
      </c>
      <c r="G81" s="5"/>
    </row>
    <row r="82" spans="1:7" ht="15.75">
      <c r="A82" s="26"/>
      <c r="B82" s="27"/>
      <c r="C82" s="33" t="s">
        <v>123</v>
      </c>
      <c r="D82" s="26"/>
      <c r="E82" s="26"/>
      <c r="F82" s="30"/>
      <c r="G82" s="5"/>
    </row>
    <row r="83" spans="1:7" ht="15.75">
      <c r="A83" s="26"/>
      <c r="B83" s="27"/>
      <c r="C83" s="26"/>
      <c r="D83" s="26"/>
      <c r="E83" s="26"/>
      <c r="F83" s="30"/>
      <c r="G83" s="5"/>
    </row>
    <row r="84" spans="1:7" ht="15.75">
      <c r="A84" s="26"/>
      <c r="B84" s="27">
        <v>1021</v>
      </c>
      <c r="C84" s="33" t="s">
        <v>144</v>
      </c>
      <c r="D84" s="26" t="s">
        <v>980</v>
      </c>
      <c r="E84" s="26" t="s">
        <v>981</v>
      </c>
      <c r="F84" s="30">
        <v>0.68</v>
      </c>
      <c r="G84" s="5"/>
    </row>
    <row r="85" spans="1:7" ht="15.75">
      <c r="A85" s="26"/>
      <c r="B85" s="27"/>
      <c r="C85" s="33" t="s">
        <v>117</v>
      </c>
      <c r="D85" s="26"/>
      <c r="E85" s="26"/>
      <c r="F85" s="30"/>
      <c r="G85" s="5"/>
    </row>
    <row r="86" spans="1:7" ht="15.75">
      <c r="A86" s="26"/>
      <c r="B86" s="27"/>
      <c r="C86" s="26"/>
      <c r="D86" s="26"/>
      <c r="E86" s="26"/>
      <c r="F86" s="30"/>
      <c r="G86" s="5"/>
    </row>
    <row r="87" spans="1:7" ht="15.75">
      <c r="A87" s="26"/>
      <c r="B87" s="27">
        <v>1022</v>
      </c>
      <c r="C87" s="33" t="s">
        <v>145</v>
      </c>
      <c r="D87" s="26" t="s">
        <v>127</v>
      </c>
      <c r="E87" s="26" t="s">
        <v>146</v>
      </c>
      <c r="F87" s="30">
        <v>0.66</v>
      </c>
      <c r="G87" s="5"/>
    </row>
    <row r="88" spans="1:7" ht="15.75">
      <c r="A88" s="26"/>
      <c r="B88" s="27"/>
      <c r="C88" s="33" t="s">
        <v>117</v>
      </c>
      <c r="D88" s="26"/>
      <c r="E88" s="26"/>
      <c r="F88" s="30"/>
      <c r="G88" s="5"/>
    </row>
    <row r="89" spans="1:7" ht="15.75">
      <c r="A89" s="26"/>
      <c r="B89" s="27"/>
      <c r="C89" s="26"/>
      <c r="D89" s="26"/>
      <c r="E89" s="26"/>
      <c r="F89" s="30"/>
      <c r="G89" s="5"/>
    </row>
    <row r="90" spans="1:7" ht="15.75">
      <c r="A90" s="26"/>
      <c r="B90" s="27">
        <v>1024</v>
      </c>
      <c r="C90" s="33" t="s">
        <v>147</v>
      </c>
      <c r="D90" s="26" t="s">
        <v>148</v>
      </c>
      <c r="E90" s="26" t="s">
        <v>119</v>
      </c>
      <c r="F90" s="30">
        <v>0.85</v>
      </c>
      <c r="G90" s="5"/>
    </row>
    <row r="91" spans="1:7" ht="15.75">
      <c r="A91" s="26"/>
      <c r="B91" s="27"/>
      <c r="C91" s="33" t="s">
        <v>123</v>
      </c>
      <c r="D91" s="26"/>
      <c r="E91" s="26"/>
      <c r="F91" s="30"/>
      <c r="G91" s="5"/>
    </row>
    <row r="92" spans="1:7" ht="15.75">
      <c r="A92" s="26"/>
      <c r="B92" s="27"/>
      <c r="C92" s="26"/>
      <c r="D92" s="26"/>
      <c r="E92" s="26"/>
      <c r="F92" s="30"/>
      <c r="G92" s="5"/>
    </row>
    <row r="93" spans="1:7" ht="15.75">
      <c r="A93" s="26"/>
      <c r="B93" s="27">
        <v>1024</v>
      </c>
      <c r="C93" s="33" t="s">
        <v>147</v>
      </c>
      <c r="D93" s="26" t="s">
        <v>119</v>
      </c>
      <c r="E93" s="26" t="s">
        <v>99</v>
      </c>
      <c r="F93" s="30">
        <v>0.34</v>
      </c>
      <c r="G93" s="5"/>
    </row>
    <row r="94" spans="1:7" ht="15.75">
      <c r="A94" s="26"/>
      <c r="B94" s="27"/>
      <c r="C94" s="33" t="s">
        <v>117</v>
      </c>
      <c r="D94" s="26"/>
      <c r="E94" s="26"/>
      <c r="F94" s="30"/>
      <c r="G94" s="5"/>
    </row>
    <row r="95" spans="1:7" ht="15.75">
      <c r="A95" s="26"/>
      <c r="B95" s="27"/>
      <c r="C95" s="26"/>
      <c r="D95" s="26"/>
      <c r="E95" s="26"/>
      <c r="F95" s="30"/>
      <c r="G95" s="5"/>
    </row>
    <row r="96" spans="1:7" ht="15.75">
      <c r="A96" s="26"/>
      <c r="B96" s="27">
        <v>1026</v>
      </c>
      <c r="C96" s="33" t="s">
        <v>149</v>
      </c>
      <c r="D96" s="26" t="s">
        <v>99</v>
      </c>
      <c r="E96" s="26" t="s">
        <v>150</v>
      </c>
      <c r="F96" s="30">
        <v>0.3</v>
      </c>
      <c r="G96" s="5"/>
    </row>
    <row r="97" spans="1:7" ht="15.75">
      <c r="A97" s="26"/>
      <c r="B97" s="27"/>
      <c r="C97" s="33" t="s">
        <v>123</v>
      </c>
      <c r="D97" s="26"/>
      <c r="E97" s="26"/>
      <c r="F97" s="30"/>
      <c r="G97" s="5"/>
    </row>
    <row r="98" spans="1:6" ht="15.75">
      <c r="A98" s="26"/>
      <c r="B98" s="27"/>
      <c r="C98" s="26"/>
      <c r="D98" s="26"/>
      <c r="E98" s="26"/>
      <c r="F98" s="30"/>
    </row>
    <row r="99" spans="1:7" ht="15.75">
      <c r="A99" s="26"/>
      <c r="B99" s="27">
        <v>1028</v>
      </c>
      <c r="C99" s="33" t="s">
        <v>116</v>
      </c>
      <c r="D99" s="26" t="s">
        <v>982</v>
      </c>
      <c r="E99" s="26" t="s">
        <v>128</v>
      </c>
      <c r="F99" s="30">
        <v>0.27</v>
      </c>
      <c r="G99" s="5"/>
    </row>
    <row r="100" spans="1:7" ht="15.75">
      <c r="A100" s="26"/>
      <c r="B100" s="27"/>
      <c r="C100" s="33" t="s">
        <v>123</v>
      </c>
      <c r="D100" s="26"/>
      <c r="E100" s="26"/>
      <c r="F100" s="30"/>
      <c r="G100" s="5"/>
    </row>
    <row r="101" spans="1:7" ht="15.75">
      <c r="A101" s="26"/>
      <c r="B101" s="27"/>
      <c r="C101" s="26"/>
      <c r="D101" s="26"/>
      <c r="E101" s="26"/>
      <c r="F101" s="30"/>
      <c r="G101" s="5"/>
    </row>
    <row r="102" spans="1:7" ht="15.75">
      <c r="A102" s="26"/>
      <c r="B102" s="27">
        <v>1050</v>
      </c>
      <c r="C102" s="33" t="s">
        <v>151</v>
      </c>
      <c r="D102" s="26" t="s">
        <v>90</v>
      </c>
      <c r="E102" s="26" t="s">
        <v>983</v>
      </c>
      <c r="F102" s="30">
        <v>0.36</v>
      </c>
      <c r="G102" s="5"/>
    </row>
    <row r="103" spans="1:7" ht="15.75">
      <c r="A103" s="26"/>
      <c r="B103" s="27"/>
      <c r="C103" s="33" t="s">
        <v>123</v>
      </c>
      <c r="D103" s="26"/>
      <c r="E103" s="26"/>
      <c r="F103" s="30"/>
      <c r="G103" s="5"/>
    </row>
    <row r="104" spans="1:7" ht="15.75">
      <c r="A104" s="26"/>
      <c r="B104" s="27"/>
      <c r="C104" s="26"/>
      <c r="D104" s="26"/>
      <c r="E104" s="26"/>
      <c r="F104" s="30"/>
      <c r="G104" s="5"/>
    </row>
    <row r="105" spans="1:7" ht="15.75">
      <c r="A105" s="26"/>
      <c r="B105" s="27">
        <v>1032</v>
      </c>
      <c r="C105" s="33" t="s">
        <v>152</v>
      </c>
      <c r="D105" s="26" t="s">
        <v>153</v>
      </c>
      <c r="E105" s="26" t="s">
        <v>154</v>
      </c>
      <c r="F105" s="30">
        <v>0.38</v>
      </c>
      <c r="G105" s="5"/>
    </row>
    <row r="106" spans="1:7" ht="15.75">
      <c r="A106" s="26"/>
      <c r="B106" s="27"/>
      <c r="C106" s="33" t="s">
        <v>123</v>
      </c>
      <c r="D106" s="26"/>
      <c r="E106" s="26"/>
      <c r="F106" s="30"/>
      <c r="G106" s="5"/>
    </row>
    <row r="107" spans="1:7" ht="15.75">
      <c r="A107" s="26"/>
      <c r="B107" s="27"/>
      <c r="C107" s="26"/>
      <c r="D107" s="26"/>
      <c r="E107" s="26"/>
      <c r="F107" s="30"/>
      <c r="G107" s="5"/>
    </row>
    <row r="108" spans="1:7" ht="15.75">
      <c r="A108" s="26"/>
      <c r="B108" s="27">
        <v>1034</v>
      </c>
      <c r="C108" s="33" t="s">
        <v>143</v>
      </c>
      <c r="D108" s="26" t="s">
        <v>138</v>
      </c>
      <c r="E108" s="26" t="s">
        <v>154</v>
      </c>
      <c r="F108" s="30">
        <v>1.91</v>
      </c>
      <c r="G108" s="5"/>
    </row>
    <row r="109" spans="1:7" ht="15.75">
      <c r="A109" s="26"/>
      <c r="B109" s="27"/>
      <c r="C109" s="33" t="s">
        <v>117</v>
      </c>
      <c r="D109" s="26"/>
      <c r="E109" s="26"/>
      <c r="F109" s="30"/>
      <c r="G109" s="5"/>
    </row>
    <row r="110" spans="1:7" ht="15.75">
      <c r="A110" s="26"/>
      <c r="B110" s="27"/>
      <c r="C110" s="26"/>
      <c r="D110" s="26"/>
      <c r="E110" s="26"/>
      <c r="F110" s="30"/>
      <c r="G110" s="5"/>
    </row>
    <row r="111" spans="1:7" ht="15.75">
      <c r="A111" s="26"/>
      <c r="B111" s="27">
        <v>1037</v>
      </c>
      <c r="C111" s="33" t="s">
        <v>155</v>
      </c>
      <c r="D111" s="26" t="s">
        <v>156</v>
      </c>
      <c r="E111" s="26" t="s">
        <v>121</v>
      </c>
      <c r="F111" s="30">
        <v>0.725</v>
      </c>
      <c r="G111" s="5"/>
    </row>
    <row r="112" spans="1:7" ht="15.75">
      <c r="A112" s="26"/>
      <c r="B112" s="27"/>
      <c r="C112" s="33" t="s">
        <v>123</v>
      </c>
      <c r="D112" s="26"/>
      <c r="E112" s="26"/>
      <c r="F112" s="30"/>
      <c r="G112" s="5"/>
    </row>
    <row r="113" spans="1:7" ht="15.75">
      <c r="A113" s="26"/>
      <c r="B113" s="27">
        <v>1038</v>
      </c>
      <c r="C113" s="33" t="s">
        <v>134</v>
      </c>
      <c r="D113" s="26" t="s">
        <v>118</v>
      </c>
      <c r="E113" s="26" t="s">
        <v>984</v>
      </c>
      <c r="F113" s="30">
        <v>0.66</v>
      </c>
      <c r="G113" s="5"/>
    </row>
    <row r="114" spans="1:7" ht="15.75">
      <c r="A114" s="26"/>
      <c r="B114" s="27"/>
      <c r="C114" s="33" t="s">
        <v>117</v>
      </c>
      <c r="D114" s="26"/>
      <c r="E114" s="26"/>
      <c r="F114" s="30"/>
      <c r="G114" s="5"/>
    </row>
    <row r="115" spans="1:7" ht="15.75">
      <c r="A115" s="26"/>
      <c r="B115" s="27"/>
      <c r="C115" s="37"/>
      <c r="D115" s="26"/>
      <c r="E115" s="26"/>
      <c r="F115" s="30"/>
      <c r="G115" s="5"/>
    </row>
    <row r="116" spans="1:7" ht="15.75">
      <c r="A116" s="26"/>
      <c r="B116" s="27">
        <v>1040</v>
      </c>
      <c r="C116" s="38" t="s">
        <v>157</v>
      </c>
      <c r="D116" s="26" t="s">
        <v>148</v>
      </c>
      <c r="E116" s="26" t="s">
        <v>115</v>
      </c>
      <c r="F116" s="30">
        <v>0.48</v>
      </c>
      <c r="G116" s="5"/>
    </row>
    <row r="117" spans="1:7" ht="15.75">
      <c r="A117" s="26"/>
      <c r="B117" s="27"/>
      <c r="C117" s="38" t="s">
        <v>123</v>
      </c>
      <c r="D117" s="26"/>
      <c r="E117" s="26"/>
      <c r="F117" s="30"/>
      <c r="G117" s="5"/>
    </row>
    <row r="118" spans="1:7" ht="15.75">
      <c r="A118" s="26"/>
      <c r="B118" s="27"/>
      <c r="C118" s="38"/>
      <c r="D118" s="26"/>
      <c r="E118" s="26"/>
      <c r="F118" s="30"/>
      <c r="G118" s="5"/>
    </row>
    <row r="119" spans="1:7" ht="15.75">
      <c r="A119" s="26"/>
      <c r="B119" s="27">
        <v>1042</v>
      </c>
      <c r="C119" s="38" t="s">
        <v>153</v>
      </c>
      <c r="D119" s="26" t="s">
        <v>111</v>
      </c>
      <c r="E119" s="26" t="s">
        <v>121</v>
      </c>
      <c r="F119" s="30">
        <v>0.87</v>
      </c>
      <c r="G119" s="5"/>
    </row>
    <row r="120" spans="1:7" ht="15.75">
      <c r="A120" s="26"/>
      <c r="B120" s="27"/>
      <c r="C120" s="38" t="s">
        <v>123</v>
      </c>
      <c r="D120" s="26"/>
      <c r="E120" s="26"/>
      <c r="F120" s="30"/>
      <c r="G120" s="5"/>
    </row>
    <row r="121" spans="1:7" ht="15.75">
      <c r="A121" s="26"/>
      <c r="B121" s="27"/>
      <c r="C121" s="38"/>
      <c r="D121" s="26"/>
      <c r="E121" s="26"/>
      <c r="F121" s="30"/>
      <c r="G121" s="5"/>
    </row>
    <row r="122" spans="1:7" ht="15.75">
      <c r="A122" s="26"/>
      <c r="B122" s="27">
        <v>1044</v>
      </c>
      <c r="C122" s="38" t="s">
        <v>136</v>
      </c>
      <c r="D122" s="26" t="s">
        <v>158</v>
      </c>
      <c r="E122" s="26" t="s">
        <v>118</v>
      </c>
      <c r="F122" s="30">
        <v>0.39</v>
      </c>
      <c r="G122" s="5"/>
    </row>
    <row r="123" spans="1:7" ht="15.75">
      <c r="A123" s="26"/>
      <c r="B123" s="27"/>
      <c r="C123" s="38" t="s">
        <v>123</v>
      </c>
      <c r="D123" s="26"/>
      <c r="E123" s="26"/>
      <c r="F123" s="30"/>
      <c r="G123" s="5"/>
    </row>
    <row r="124" spans="1:7" ht="15.75">
      <c r="A124" s="26"/>
      <c r="B124" s="27"/>
      <c r="C124" s="38"/>
      <c r="D124" s="26"/>
      <c r="E124" s="26"/>
      <c r="F124" s="30"/>
      <c r="G124" s="5"/>
    </row>
    <row r="125" spans="1:7" ht="15.75">
      <c r="A125" s="26"/>
      <c r="B125" s="27">
        <v>1046</v>
      </c>
      <c r="C125" s="38" t="s">
        <v>159</v>
      </c>
      <c r="D125" s="26" t="s">
        <v>115</v>
      </c>
      <c r="E125" s="26" t="s">
        <v>118</v>
      </c>
      <c r="F125" s="30">
        <v>0.44</v>
      </c>
      <c r="G125" s="5"/>
    </row>
    <row r="126" spans="1:7" ht="15.75">
      <c r="A126" s="26"/>
      <c r="B126" s="27"/>
      <c r="C126" s="38" t="s">
        <v>123</v>
      </c>
      <c r="D126" s="26"/>
      <c r="E126" s="26"/>
      <c r="F126" s="30"/>
      <c r="G126" s="5"/>
    </row>
    <row r="127" spans="1:7" ht="15.75">
      <c r="A127" s="26"/>
      <c r="B127" s="27"/>
      <c r="C127" s="38"/>
      <c r="D127" s="26"/>
      <c r="E127" s="26"/>
      <c r="F127" s="30"/>
      <c r="G127" s="5"/>
    </row>
    <row r="128" spans="1:7" ht="15.75">
      <c r="A128" s="26"/>
      <c r="B128" s="27">
        <v>1048</v>
      </c>
      <c r="C128" s="38" t="s">
        <v>160</v>
      </c>
      <c r="D128" s="26" t="s">
        <v>985</v>
      </c>
      <c r="E128" s="26" t="s">
        <v>115</v>
      </c>
      <c r="F128" s="30">
        <v>0.41</v>
      </c>
      <c r="G128" s="5"/>
    </row>
    <row r="129" spans="1:7" ht="15.75">
      <c r="A129" s="26"/>
      <c r="B129" s="27"/>
      <c r="C129" s="38" t="s">
        <v>123</v>
      </c>
      <c r="D129" s="26"/>
      <c r="E129" s="26"/>
      <c r="F129" s="30"/>
      <c r="G129" s="5"/>
    </row>
    <row r="130" spans="1:7" ht="15.75">
      <c r="A130" s="26"/>
      <c r="B130" s="27"/>
      <c r="C130" s="38"/>
      <c r="D130" s="26"/>
      <c r="E130" s="26"/>
      <c r="F130" s="30"/>
      <c r="G130" s="5"/>
    </row>
    <row r="131" spans="1:7" ht="15.75">
      <c r="A131" s="26"/>
      <c r="B131" s="27">
        <v>1000</v>
      </c>
      <c r="C131" s="38" t="s">
        <v>130</v>
      </c>
      <c r="D131" s="26" t="s">
        <v>162</v>
      </c>
      <c r="E131" s="26" t="s">
        <v>129</v>
      </c>
      <c r="F131" s="30">
        <v>0.18</v>
      </c>
      <c r="G131" s="5"/>
    </row>
    <row r="132" spans="1:7" ht="15.75">
      <c r="A132" s="26"/>
      <c r="B132" s="27"/>
      <c r="C132" s="38" t="s">
        <v>117</v>
      </c>
      <c r="D132" s="26"/>
      <c r="E132" s="26"/>
      <c r="F132" s="30"/>
      <c r="G132" s="5"/>
    </row>
    <row r="133" spans="1:7" ht="15.75">
      <c r="A133" s="26"/>
      <c r="B133" s="27"/>
      <c r="C133" s="38"/>
      <c r="D133" s="26"/>
      <c r="E133" s="26"/>
      <c r="F133" s="30"/>
      <c r="G133" s="5"/>
    </row>
    <row r="134" spans="1:7" ht="15.75">
      <c r="A134" s="26"/>
      <c r="B134" s="27">
        <v>1052</v>
      </c>
      <c r="C134" s="38" t="s">
        <v>163</v>
      </c>
      <c r="D134" s="26" t="s">
        <v>138</v>
      </c>
      <c r="E134" s="26" t="s">
        <v>115</v>
      </c>
      <c r="F134" s="30">
        <v>0.55</v>
      </c>
      <c r="G134" s="5"/>
    </row>
    <row r="135" spans="1:7" ht="15.75">
      <c r="A135" s="26"/>
      <c r="B135" s="27"/>
      <c r="C135" s="38" t="s">
        <v>123</v>
      </c>
      <c r="D135" s="26"/>
      <c r="E135" s="26"/>
      <c r="F135" s="30"/>
      <c r="G135" s="5"/>
    </row>
    <row r="136" spans="1:7" ht="15.75">
      <c r="A136" s="26"/>
      <c r="B136" s="27"/>
      <c r="C136" s="38"/>
      <c r="D136" s="26"/>
      <c r="E136" s="26"/>
      <c r="F136" s="30"/>
      <c r="G136" s="5"/>
    </row>
    <row r="137" spans="1:7" ht="15.75">
      <c r="A137" s="26"/>
      <c r="B137" s="27">
        <v>1054</v>
      </c>
      <c r="C137" s="38" t="s">
        <v>164</v>
      </c>
      <c r="D137" s="26" t="s">
        <v>163</v>
      </c>
      <c r="E137" s="26" t="s">
        <v>157</v>
      </c>
      <c r="F137" s="30">
        <v>0.15</v>
      </c>
      <c r="G137" s="5"/>
    </row>
    <row r="138" spans="1:7" ht="15.75">
      <c r="A138" s="26"/>
      <c r="B138" s="27"/>
      <c r="C138" s="38" t="s">
        <v>123</v>
      </c>
      <c r="D138" s="26"/>
      <c r="E138" s="26"/>
      <c r="F138" s="30"/>
      <c r="G138" s="5"/>
    </row>
    <row r="139" spans="1:6" ht="15.75">
      <c r="A139" s="26"/>
      <c r="B139" s="27"/>
      <c r="C139" s="38"/>
      <c r="D139" s="26"/>
      <c r="E139" s="26"/>
      <c r="F139" s="30"/>
    </row>
    <row r="140" spans="1:7" ht="15.75">
      <c r="A140" s="26"/>
      <c r="B140" s="27">
        <v>1056</v>
      </c>
      <c r="C140" s="38" t="s">
        <v>165</v>
      </c>
      <c r="D140" s="26" t="s">
        <v>986</v>
      </c>
      <c r="E140" s="26" t="s">
        <v>100</v>
      </c>
      <c r="F140" s="30">
        <v>0.54</v>
      </c>
      <c r="G140" s="5"/>
    </row>
    <row r="141" spans="1:7" ht="15.75">
      <c r="A141" s="26"/>
      <c r="B141" s="27"/>
      <c r="C141" s="38" t="s">
        <v>123</v>
      </c>
      <c r="D141" s="26"/>
      <c r="E141" s="26"/>
      <c r="F141" s="30"/>
      <c r="G141" s="5"/>
    </row>
    <row r="142" spans="1:6" ht="15.75">
      <c r="A142" s="26"/>
      <c r="B142" s="27"/>
      <c r="C142" s="38"/>
      <c r="D142" s="26"/>
      <c r="E142" s="26"/>
      <c r="F142" s="30"/>
    </row>
    <row r="143" spans="1:6" ht="15.75">
      <c r="A143" s="26"/>
      <c r="B143" s="27">
        <v>1058</v>
      </c>
      <c r="C143" s="38" t="s">
        <v>166</v>
      </c>
      <c r="D143" s="26" t="s">
        <v>167</v>
      </c>
      <c r="E143" s="26" t="s">
        <v>115</v>
      </c>
      <c r="F143" s="30">
        <v>0.35</v>
      </c>
    </row>
    <row r="144" spans="1:6" ht="15.75">
      <c r="A144" s="26"/>
      <c r="B144" s="27"/>
      <c r="C144" s="38" t="s">
        <v>123</v>
      </c>
      <c r="D144" s="26"/>
      <c r="E144" s="26"/>
      <c r="F144" s="30"/>
    </row>
    <row r="145" spans="1:6" ht="15.75">
      <c r="A145" s="26"/>
      <c r="B145" s="27"/>
      <c r="C145" s="38"/>
      <c r="D145" s="26"/>
      <c r="E145" s="26"/>
      <c r="F145" s="30"/>
    </row>
    <row r="146" spans="1:6" ht="15.75">
      <c r="A146" s="26"/>
      <c r="B146" s="27">
        <v>1060</v>
      </c>
      <c r="C146" s="38" t="s">
        <v>167</v>
      </c>
      <c r="D146" s="26" t="s">
        <v>142</v>
      </c>
      <c r="E146" s="26" t="s">
        <v>138</v>
      </c>
      <c r="F146" s="30">
        <v>0.34</v>
      </c>
    </row>
    <row r="147" spans="1:6" ht="15.75">
      <c r="A147" s="26"/>
      <c r="B147" s="27"/>
      <c r="C147" s="38" t="s">
        <v>123</v>
      </c>
      <c r="D147" s="26"/>
      <c r="E147" s="26"/>
      <c r="F147" s="30"/>
    </row>
    <row r="148" spans="1:6" ht="15.75">
      <c r="A148" s="26"/>
      <c r="B148" s="27">
        <v>1062</v>
      </c>
      <c r="C148" s="38" t="s">
        <v>139</v>
      </c>
      <c r="D148" s="26" t="s">
        <v>987</v>
      </c>
      <c r="E148" s="26" t="s">
        <v>988</v>
      </c>
      <c r="F148" s="30">
        <v>0.08</v>
      </c>
    </row>
    <row r="149" spans="1:6" ht="15.75">
      <c r="A149" s="26"/>
      <c r="B149" s="27"/>
      <c r="C149" s="38" t="s">
        <v>123</v>
      </c>
      <c r="D149" s="26"/>
      <c r="E149" s="26"/>
      <c r="F149" s="30"/>
    </row>
    <row r="150" spans="1:6" ht="15.75">
      <c r="A150" s="26"/>
      <c r="B150" s="27"/>
      <c r="C150" s="38"/>
      <c r="D150" s="26"/>
      <c r="E150" s="26"/>
      <c r="F150" s="30"/>
    </row>
    <row r="151" spans="1:6" ht="15.75">
      <c r="A151" s="26"/>
      <c r="B151" s="27">
        <v>1063</v>
      </c>
      <c r="C151" s="38" t="s">
        <v>156</v>
      </c>
      <c r="D151" s="26" t="s">
        <v>121</v>
      </c>
      <c r="E151" s="26" t="s">
        <v>155</v>
      </c>
      <c r="F151" s="30">
        <v>0.225</v>
      </c>
    </row>
    <row r="152" spans="1:6" ht="15.75">
      <c r="A152" s="26"/>
      <c r="B152" s="27"/>
      <c r="C152" s="38" t="s">
        <v>168</v>
      </c>
      <c r="D152" s="26"/>
      <c r="E152" s="26"/>
      <c r="F152" s="30"/>
    </row>
    <row r="153" spans="1:6" ht="15.75">
      <c r="A153" s="26"/>
      <c r="B153" s="27"/>
      <c r="C153" s="38"/>
      <c r="D153" s="26"/>
      <c r="E153" s="35" t="s">
        <v>169</v>
      </c>
      <c r="F153" s="36">
        <f>SUM(F52:F151)</f>
        <v>18.166999999999998</v>
      </c>
    </row>
    <row r="154" spans="1:6" ht="15.75">
      <c r="A154" s="26"/>
      <c r="B154" s="27"/>
      <c r="C154" s="38"/>
      <c r="D154" s="26"/>
      <c r="E154" s="35"/>
      <c r="F154" s="36"/>
    </row>
    <row r="155" spans="1:6" ht="15.75">
      <c r="A155" s="26"/>
      <c r="B155" s="33"/>
      <c r="C155" s="26"/>
      <c r="D155" s="26"/>
      <c r="E155" s="26"/>
      <c r="F155" s="26"/>
    </row>
    <row r="156" spans="1:6" ht="15.75">
      <c r="A156" s="39"/>
      <c r="B156" s="40"/>
      <c r="C156" s="39"/>
      <c r="D156" s="29" t="s">
        <v>1063</v>
      </c>
      <c r="E156" s="39"/>
      <c r="F156" s="41"/>
    </row>
    <row r="157" spans="1:6" ht="15.75">
      <c r="A157" s="26"/>
      <c r="B157" s="27"/>
      <c r="C157" s="28"/>
      <c r="D157" s="31" t="s">
        <v>0</v>
      </c>
      <c r="E157" s="26"/>
      <c r="F157" s="30"/>
    </row>
    <row r="158" spans="1:6" ht="15.75">
      <c r="A158" s="26"/>
      <c r="B158" s="27"/>
      <c r="C158" s="28"/>
      <c r="D158" s="32"/>
      <c r="E158" s="26"/>
      <c r="F158" s="30"/>
    </row>
    <row r="159" spans="1:6" ht="15.75">
      <c r="A159" s="33" t="s">
        <v>107</v>
      </c>
      <c r="B159" s="27"/>
      <c r="C159" s="42" t="s">
        <v>170</v>
      </c>
      <c r="D159" s="26" t="s">
        <v>92</v>
      </c>
      <c r="E159" s="26" t="s">
        <v>171</v>
      </c>
      <c r="F159" s="30">
        <v>0.46</v>
      </c>
    </row>
    <row r="160" spans="1:6" ht="15.75">
      <c r="A160" s="26"/>
      <c r="B160" s="27"/>
      <c r="C160" s="37"/>
      <c r="D160" s="26"/>
      <c r="E160" s="26"/>
      <c r="F160" s="30"/>
    </row>
    <row r="161" spans="1:6" ht="15.75">
      <c r="A161" s="26"/>
      <c r="B161" s="27"/>
      <c r="C161" s="42" t="s">
        <v>170</v>
      </c>
      <c r="D161" s="26" t="s">
        <v>171</v>
      </c>
      <c r="E161" s="26" t="s">
        <v>172</v>
      </c>
      <c r="F161" s="30">
        <v>0.204</v>
      </c>
    </row>
    <row r="162" spans="1:6" ht="15.75">
      <c r="A162" s="26"/>
      <c r="B162" s="27"/>
      <c r="C162" s="37"/>
      <c r="D162" s="26"/>
      <c r="E162" s="26"/>
      <c r="F162" s="30"/>
    </row>
    <row r="163" spans="1:6" ht="15.75">
      <c r="A163" s="26"/>
      <c r="B163" s="27"/>
      <c r="C163" s="42" t="s">
        <v>111</v>
      </c>
      <c r="D163" s="26" t="s">
        <v>154</v>
      </c>
      <c r="E163" s="26" t="s">
        <v>173</v>
      </c>
      <c r="F163" s="30">
        <v>1.407</v>
      </c>
    </row>
    <row r="164" spans="1:6" ht="15.75">
      <c r="A164" s="26"/>
      <c r="B164" s="27"/>
      <c r="C164" s="37"/>
      <c r="D164" s="26"/>
      <c r="E164" s="26"/>
      <c r="F164" s="30"/>
    </row>
    <row r="165" spans="1:6" ht="15.75">
      <c r="A165" s="26"/>
      <c r="B165" s="27"/>
      <c r="C165" s="37"/>
      <c r="D165" s="26"/>
      <c r="E165" s="35" t="s">
        <v>124</v>
      </c>
      <c r="F165" s="36">
        <f>SUM(F159:F163)</f>
        <v>2.071</v>
      </c>
    </row>
    <row r="166" spans="1:6" ht="15.75">
      <c r="A166" s="26"/>
      <c r="B166" s="27"/>
      <c r="C166" s="37"/>
      <c r="D166" s="26"/>
      <c r="E166" s="26"/>
      <c r="F166" s="30"/>
    </row>
    <row r="167" spans="1:6" ht="15.75">
      <c r="A167" s="33" t="s">
        <v>125</v>
      </c>
      <c r="B167" s="27">
        <v>1200</v>
      </c>
      <c r="C167" s="33" t="s">
        <v>126</v>
      </c>
      <c r="D167" s="26" t="s">
        <v>170</v>
      </c>
      <c r="E167" s="26" t="s">
        <v>172</v>
      </c>
      <c r="F167" s="30">
        <v>0.08</v>
      </c>
    </row>
    <row r="168" spans="1:6" ht="15.75">
      <c r="A168" s="26"/>
      <c r="B168" s="27"/>
      <c r="C168" s="33" t="s">
        <v>117</v>
      </c>
      <c r="D168" s="26"/>
      <c r="E168" s="26"/>
      <c r="F168" s="30"/>
    </row>
    <row r="169" spans="1:6" ht="15.75">
      <c r="A169" s="26"/>
      <c r="B169" s="27"/>
      <c r="C169" s="26"/>
      <c r="D169" s="26"/>
      <c r="E169" s="26"/>
      <c r="F169" s="30"/>
    </row>
    <row r="170" spans="1:6" ht="15.75">
      <c r="A170" s="26"/>
      <c r="B170" s="27">
        <v>1202</v>
      </c>
      <c r="C170" s="42" t="s">
        <v>174</v>
      </c>
      <c r="D170" s="26" t="s">
        <v>154</v>
      </c>
      <c r="E170" s="26" t="s">
        <v>175</v>
      </c>
      <c r="F170" s="30">
        <v>0.53</v>
      </c>
    </row>
    <row r="171" spans="1:6" ht="15.75">
      <c r="A171" s="26"/>
      <c r="B171" s="27"/>
      <c r="C171" s="42" t="s">
        <v>123</v>
      </c>
      <c r="D171" s="26"/>
      <c r="E171" s="26"/>
      <c r="F171" s="30"/>
    </row>
    <row r="172" spans="1:6" ht="15.75">
      <c r="A172" s="26"/>
      <c r="B172" s="27"/>
      <c r="C172" s="37"/>
      <c r="D172" s="26"/>
      <c r="E172" s="26"/>
      <c r="F172" s="30"/>
    </row>
    <row r="173" spans="1:6" ht="15.75">
      <c r="A173" s="26"/>
      <c r="B173" s="27">
        <v>1204</v>
      </c>
      <c r="C173" s="42" t="s">
        <v>176</v>
      </c>
      <c r="D173" s="26" t="s">
        <v>161</v>
      </c>
      <c r="E173" s="26" t="s">
        <v>989</v>
      </c>
      <c r="F173" s="30">
        <v>0.7</v>
      </c>
    </row>
    <row r="174" spans="1:6" ht="15.75">
      <c r="A174" s="26"/>
      <c r="B174" s="27"/>
      <c r="C174" s="42" t="s">
        <v>123</v>
      </c>
      <c r="D174" s="26"/>
      <c r="E174" s="26"/>
      <c r="F174" s="30"/>
    </row>
    <row r="175" spans="1:6" ht="15.75">
      <c r="A175" s="26"/>
      <c r="B175" s="27"/>
      <c r="C175" s="37"/>
      <c r="D175" s="26"/>
      <c r="E175" s="26"/>
      <c r="F175" s="30"/>
    </row>
    <row r="176" spans="1:6" ht="15.75">
      <c r="A176" s="26"/>
      <c r="B176" s="27">
        <v>1206</v>
      </c>
      <c r="C176" s="42" t="s">
        <v>175</v>
      </c>
      <c r="D176" s="26" t="s">
        <v>990</v>
      </c>
      <c r="E176" s="26" t="s">
        <v>113</v>
      </c>
      <c r="F176" s="30">
        <v>0.21</v>
      </c>
    </row>
    <row r="177" spans="1:6" ht="15.75">
      <c r="A177" s="26"/>
      <c r="B177" s="27"/>
      <c r="C177" s="42" t="s">
        <v>123</v>
      </c>
      <c r="D177" s="26"/>
      <c r="E177" s="26"/>
      <c r="F177" s="30"/>
    </row>
    <row r="178" spans="1:6" ht="15.75">
      <c r="A178" s="26"/>
      <c r="B178" s="27"/>
      <c r="C178" s="37"/>
      <c r="D178" s="26"/>
      <c r="E178" s="26"/>
      <c r="F178" s="30"/>
    </row>
    <row r="179" spans="1:6" ht="15.75">
      <c r="A179" s="26"/>
      <c r="B179" s="27">
        <v>1208</v>
      </c>
      <c r="C179" s="42" t="s">
        <v>161</v>
      </c>
      <c r="D179" s="26" t="s">
        <v>111</v>
      </c>
      <c r="E179" s="26" t="s">
        <v>991</v>
      </c>
      <c r="F179" s="30">
        <v>0.1</v>
      </c>
    </row>
    <row r="180" spans="1:6" ht="15.75">
      <c r="A180" s="26"/>
      <c r="B180" s="27"/>
      <c r="C180" s="42" t="s">
        <v>123</v>
      </c>
      <c r="D180" s="26"/>
      <c r="E180" s="26"/>
      <c r="F180" s="30"/>
    </row>
    <row r="181" spans="1:6" ht="15.75">
      <c r="A181" s="26"/>
      <c r="B181" s="27"/>
      <c r="C181" s="37"/>
      <c r="D181" s="26"/>
      <c r="E181" s="35" t="s">
        <v>169</v>
      </c>
      <c r="F181" s="36">
        <f>SUM(F167:F179)</f>
        <v>1.62</v>
      </c>
    </row>
    <row r="182" spans="1:6" ht="15.75">
      <c r="A182" s="26"/>
      <c r="B182" s="27"/>
      <c r="C182" s="37"/>
      <c r="D182" s="26"/>
      <c r="E182" s="26"/>
      <c r="F182" s="30"/>
    </row>
    <row r="183" spans="1:6" ht="15.75">
      <c r="A183" s="26"/>
      <c r="B183" s="27"/>
      <c r="C183" s="37"/>
      <c r="D183" s="26"/>
      <c r="E183" s="26"/>
      <c r="F183" s="30"/>
    </row>
    <row r="184" spans="1:6" ht="15.75">
      <c r="A184" s="26"/>
      <c r="B184" s="27"/>
      <c r="C184" s="37"/>
      <c r="D184" s="26"/>
      <c r="E184" s="26"/>
      <c r="F184" s="30"/>
    </row>
    <row r="185" spans="1:6" ht="15.75">
      <c r="A185" s="26"/>
      <c r="B185" s="27"/>
      <c r="C185" s="37"/>
      <c r="D185" s="26"/>
      <c r="E185" s="26"/>
      <c r="F185" s="26"/>
    </row>
    <row r="186" spans="1:6" ht="15.75">
      <c r="A186" s="26"/>
      <c r="B186" s="27"/>
      <c r="C186" s="37"/>
      <c r="D186" s="26"/>
      <c r="E186" s="35"/>
      <c r="F186" s="36"/>
    </row>
    <row r="187" spans="1:6" ht="15.75">
      <c r="A187" s="26"/>
      <c r="B187" s="27"/>
      <c r="C187" s="37"/>
      <c r="D187" s="26"/>
      <c r="E187" s="35"/>
      <c r="F187" s="36"/>
    </row>
    <row r="188" spans="1:6" ht="15.75">
      <c r="A188" s="26"/>
      <c r="B188" s="27"/>
      <c r="C188" s="37"/>
      <c r="D188" s="26"/>
      <c r="E188" s="35"/>
      <c r="F188" s="36"/>
    </row>
    <row r="189" spans="1:6" ht="15.75">
      <c r="A189" s="39"/>
      <c r="B189" s="40"/>
      <c r="C189" s="43"/>
      <c r="D189" s="29" t="s">
        <v>3</v>
      </c>
      <c r="E189" s="39"/>
      <c r="F189" s="41"/>
    </row>
    <row r="190" spans="1:6" ht="15.75">
      <c r="A190" s="26"/>
      <c r="B190" s="27"/>
      <c r="C190" s="28"/>
      <c r="D190" s="31" t="s">
        <v>4</v>
      </c>
      <c r="E190" s="26"/>
      <c r="F190" s="30"/>
    </row>
    <row r="191" spans="1:6" ht="15.75">
      <c r="A191" s="26"/>
      <c r="B191" s="27"/>
      <c r="C191" s="28"/>
      <c r="D191" s="32"/>
      <c r="E191" s="26"/>
      <c r="F191" s="30"/>
    </row>
    <row r="192" spans="1:6" ht="15.75">
      <c r="A192" s="33" t="s">
        <v>98</v>
      </c>
      <c r="B192" s="27"/>
      <c r="C192" s="42" t="s">
        <v>99</v>
      </c>
      <c r="D192" s="26" t="s">
        <v>100</v>
      </c>
      <c r="E192" s="26" t="s">
        <v>127</v>
      </c>
      <c r="F192" s="30">
        <v>0.597</v>
      </c>
    </row>
    <row r="193" spans="1:6" ht="15.75">
      <c r="A193" s="26"/>
      <c r="B193" s="27"/>
      <c r="C193" s="38"/>
      <c r="D193" s="26"/>
      <c r="E193" s="26"/>
      <c r="F193" s="30"/>
    </row>
    <row r="194" spans="1:6" ht="15.75">
      <c r="A194" s="26"/>
      <c r="B194" s="27"/>
      <c r="C194" s="28"/>
      <c r="D194" s="26"/>
      <c r="E194" s="35" t="s">
        <v>106</v>
      </c>
      <c r="F194" s="36">
        <f>SUM(F192)</f>
        <v>0.597</v>
      </c>
    </row>
    <row r="195" spans="1:6" ht="15.75">
      <c r="A195" s="26"/>
      <c r="B195" s="27"/>
      <c r="C195" s="38"/>
      <c r="D195" s="26"/>
      <c r="E195" s="26"/>
      <c r="F195" s="30"/>
    </row>
    <row r="196" spans="1:6" ht="15.75">
      <c r="A196" s="33" t="s">
        <v>125</v>
      </c>
      <c r="B196" s="27">
        <v>1402</v>
      </c>
      <c r="C196" s="38" t="s">
        <v>126</v>
      </c>
      <c r="D196" s="26" t="s">
        <v>143</v>
      </c>
      <c r="E196" s="26" t="s">
        <v>127</v>
      </c>
      <c r="F196" s="30">
        <v>0.25</v>
      </c>
    </row>
    <row r="197" spans="1:6" ht="15.75">
      <c r="A197" s="26"/>
      <c r="B197" s="27"/>
      <c r="C197" s="38" t="s">
        <v>123</v>
      </c>
      <c r="D197" s="26"/>
      <c r="E197" s="26"/>
      <c r="F197" s="30"/>
    </row>
    <row r="198" spans="1:6" ht="15.75">
      <c r="A198" s="26"/>
      <c r="B198" s="27"/>
      <c r="C198" s="38"/>
      <c r="D198" s="26"/>
      <c r="E198" s="26"/>
      <c r="F198" s="30"/>
    </row>
    <row r="199" spans="1:6" ht="15.75">
      <c r="A199" s="26"/>
      <c r="B199" s="33"/>
      <c r="C199" s="26"/>
      <c r="D199" s="26"/>
      <c r="E199" s="26"/>
      <c r="F199" s="26"/>
    </row>
    <row r="200" spans="1:6" ht="15.75">
      <c r="A200" s="26"/>
      <c r="B200" s="33"/>
      <c r="C200" s="26"/>
      <c r="D200" s="26"/>
      <c r="E200" s="26"/>
      <c r="F200" s="26"/>
    </row>
    <row r="201" spans="1:6" ht="15.75">
      <c r="A201" s="26"/>
      <c r="B201" s="27">
        <v>1404</v>
      </c>
      <c r="C201" s="38" t="s">
        <v>145</v>
      </c>
      <c r="D201" s="26" t="s">
        <v>143</v>
      </c>
      <c r="E201" s="26" t="s">
        <v>127</v>
      </c>
      <c r="F201" s="30">
        <v>0.14300000000000002</v>
      </c>
    </row>
    <row r="202" spans="1:6" ht="15.75">
      <c r="A202" s="26"/>
      <c r="B202" s="27"/>
      <c r="C202" s="38" t="s">
        <v>117</v>
      </c>
      <c r="D202" s="26"/>
      <c r="E202" s="26"/>
      <c r="F202" s="30"/>
    </row>
    <row r="203" spans="1:6" ht="15.75">
      <c r="A203" s="26"/>
      <c r="B203" s="27"/>
      <c r="C203" s="38"/>
      <c r="D203" s="26"/>
      <c r="E203" s="26"/>
      <c r="F203" s="30"/>
    </row>
    <row r="204" spans="1:6" ht="15.75">
      <c r="A204" s="26"/>
      <c r="B204" s="27">
        <v>1406</v>
      </c>
      <c r="C204" s="38" t="s">
        <v>143</v>
      </c>
      <c r="D204" s="26" t="s">
        <v>100</v>
      </c>
      <c r="E204" s="26" t="s">
        <v>150</v>
      </c>
      <c r="F204" s="30">
        <v>0.814</v>
      </c>
    </row>
    <row r="205" spans="1:6" ht="15.75">
      <c r="A205" s="26"/>
      <c r="B205" s="27"/>
      <c r="C205" s="38" t="s">
        <v>117</v>
      </c>
      <c r="D205" s="26"/>
      <c r="E205" s="26"/>
      <c r="F205" s="30"/>
    </row>
    <row r="206" spans="1:6" ht="15.75">
      <c r="A206" s="26"/>
      <c r="B206" s="27"/>
      <c r="C206" s="38"/>
      <c r="D206" s="26"/>
      <c r="E206" s="26"/>
      <c r="F206" s="30"/>
    </row>
    <row r="207" spans="1:6" ht="15.75">
      <c r="A207" s="26"/>
      <c r="B207" s="27">
        <v>1408</v>
      </c>
      <c r="C207" s="38" t="s">
        <v>150</v>
      </c>
      <c r="D207" s="26" t="s">
        <v>100</v>
      </c>
      <c r="E207" s="26" t="s">
        <v>143</v>
      </c>
      <c r="F207" s="30">
        <v>0.199</v>
      </c>
    </row>
    <row r="208" spans="1:6" ht="15.75">
      <c r="A208" s="26"/>
      <c r="B208" s="27"/>
      <c r="C208" s="38" t="s">
        <v>123</v>
      </c>
      <c r="D208" s="26"/>
      <c r="E208" s="26"/>
      <c r="F208" s="30"/>
    </row>
    <row r="209" spans="1:6" ht="15.75">
      <c r="A209" s="26"/>
      <c r="B209" s="27"/>
      <c r="C209" s="38"/>
      <c r="D209" s="26"/>
      <c r="E209" s="35" t="s">
        <v>169</v>
      </c>
      <c r="F209" s="36">
        <f>SUM(F196:F207)</f>
        <v>1.406</v>
      </c>
    </row>
    <row r="210" spans="1:6" ht="15.75">
      <c r="A210" s="44"/>
      <c r="B210" s="45"/>
      <c r="C210" s="44"/>
      <c r="D210" s="44"/>
      <c r="E210" s="44"/>
      <c r="F210" s="46"/>
    </row>
    <row r="211" spans="1:6" ht="15.75">
      <c r="A211" s="26"/>
      <c r="B211" s="27"/>
      <c r="C211" s="26"/>
      <c r="D211" s="32" t="s">
        <v>5</v>
      </c>
      <c r="E211" s="26"/>
      <c r="F211" s="30"/>
    </row>
    <row r="212" spans="1:6" ht="15.75">
      <c r="A212" s="26"/>
      <c r="B212" s="27"/>
      <c r="C212" s="26"/>
      <c r="D212" s="31" t="s">
        <v>6</v>
      </c>
      <c r="E212" s="26"/>
      <c r="F212" s="30"/>
    </row>
    <row r="213" spans="1:6" ht="15.75">
      <c r="A213" s="26"/>
      <c r="B213" s="27"/>
      <c r="C213" s="26"/>
      <c r="D213" s="32"/>
      <c r="E213" s="26"/>
      <c r="F213" s="30"/>
    </row>
    <row r="214" spans="1:6" ht="15.75">
      <c r="A214" s="26" t="s">
        <v>107</v>
      </c>
      <c r="B214" s="27"/>
      <c r="C214" s="33" t="s">
        <v>170</v>
      </c>
      <c r="D214" s="26" t="s">
        <v>177</v>
      </c>
      <c r="E214" s="26" t="s">
        <v>178</v>
      </c>
      <c r="F214" s="30">
        <v>0.515</v>
      </c>
    </row>
    <row r="215" spans="1:6" ht="15.75">
      <c r="A215" s="26"/>
      <c r="B215" s="27"/>
      <c r="C215" s="26"/>
      <c r="D215" s="26"/>
      <c r="E215" s="26"/>
      <c r="F215" s="30"/>
    </row>
    <row r="216" spans="1:6" ht="15.75">
      <c r="A216" s="26"/>
      <c r="B216" s="27"/>
      <c r="C216" s="26"/>
      <c r="D216" s="26"/>
      <c r="E216" s="35" t="s">
        <v>124</v>
      </c>
      <c r="F216" s="36">
        <f>SUM(F214)</f>
        <v>0.515</v>
      </c>
    </row>
    <row r="217" spans="1:6" ht="15.75">
      <c r="A217" s="26"/>
      <c r="B217" s="27"/>
      <c r="C217" s="26"/>
      <c r="D217" s="26"/>
      <c r="E217" s="26"/>
      <c r="F217" s="30"/>
    </row>
    <row r="218" spans="1:6" ht="15.75">
      <c r="A218" s="26" t="s">
        <v>125</v>
      </c>
      <c r="B218" s="27">
        <v>1616</v>
      </c>
      <c r="C218" s="33" t="s">
        <v>179</v>
      </c>
      <c r="D218" s="26" t="s">
        <v>180</v>
      </c>
      <c r="E218" s="26" t="s">
        <v>181</v>
      </c>
      <c r="F218" s="30">
        <v>0.27</v>
      </c>
    </row>
    <row r="219" spans="1:6" ht="15.75">
      <c r="A219" s="26"/>
      <c r="B219" s="27"/>
      <c r="C219" s="33" t="s">
        <v>182</v>
      </c>
      <c r="D219" s="26"/>
      <c r="E219" s="26"/>
      <c r="F219" s="30"/>
    </row>
    <row r="220" spans="1:6" ht="15.75">
      <c r="A220" s="26"/>
      <c r="B220" s="27"/>
      <c r="C220" s="26"/>
      <c r="D220" s="26"/>
      <c r="E220" s="26"/>
      <c r="F220" s="30"/>
    </row>
    <row r="221" spans="1:6" ht="15.75">
      <c r="A221" s="26"/>
      <c r="B221" s="27">
        <v>1618</v>
      </c>
      <c r="C221" s="33" t="s">
        <v>183</v>
      </c>
      <c r="D221" s="26" t="s">
        <v>992</v>
      </c>
      <c r="E221" s="26" t="s">
        <v>60</v>
      </c>
      <c r="F221" s="30">
        <v>0.47</v>
      </c>
    </row>
    <row r="222" spans="1:6" ht="15.75">
      <c r="A222" s="26"/>
      <c r="B222" s="27"/>
      <c r="C222" s="33" t="s">
        <v>184</v>
      </c>
      <c r="D222" s="26"/>
      <c r="E222" s="26"/>
      <c r="F222" s="30"/>
    </row>
    <row r="223" spans="1:6" ht="15.75">
      <c r="A223" s="26"/>
      <c r="B223" s="27"/>
      <c r="C223" s="26"/>
      <c r="D223" s="26"/>
      <c r="E223" s="26"/>
      <c r="F223" s="30"/>
    </row>
    <row r="224" spans="1:6" ht="15.75">
      <c r="A224" s="26"/>
      <c r="B224" s="27">
        <v>1625</v>
      </c>
      <c r="C224" s="33" t="s">
        <v>145</v>
      </c>
      <c r="D224" s="26" t="s">
        <v>185</v>
      </c>
      <c r="E224" s="26" t="s">
        <v>993</v>
      </c>
      <c r="F224" s="30">
        <v>0.53</v>
      </c>
    </row>
    <row r="225" spans="1:6" ht="15.75">
      <c r="A225" s="26"/>
      <c r="B225" s="27"/>
      <c r="C225" s="33" t="s">
        <v>186</v>
      </c>
      <c r="D225" s="26"/>
      <c r="E225" s="26"/>
      <c r="F225" s="30"/>
    </row>
    <row r="226" spans="1:6" ht="15.75">
      <c r="A226" s="26"/>
      <c r="B226" s="27"/>
      <c r="C226" s="26"/>
      <c r="D226" s="26"/>
      <c r="E226" s="26"/>
      <c r="F226" s="30"/>
    </row>
    <row r="227" spans="1:6" ht="15.75">
      <c r="A227" s="26"/>
      <c r="B227" s="27">
        <v>1608</v>
      </c>
      <c r="C227" s="33" t="s">
        <v>187</v>
      </c>
      <c r="D227" s="26" t="s">
        <v>145</v>
      </c>
      <c r="E227" s="26" t="s">
        <v>170</v>
      </c>
      <c r="F227" s="30">
        <v>0.62</v>
      </c>
    </row>
    <row r="228" spans="1:6" ht="15.75">
      <c r="A228" s="26"/>
      <c r="B228" s="27"/>
      <c r="C228" s="33" t="s">
        <v>117</v>
      </c>
      <c r="D228" s="26"/>
      <c r="E228" s="26"/>
      <c r="F228" s="30"/>
    </row>
    <row r="229" spans="1:6" ht="15.75">
      <c r="A229" s="26"/>
      <c r="B229" s="27"/>
      <c r="C229" s="26"/>
      <c r="D229" s="26"/>
      <c r="E229" s="26"/>
      <c r="F229" s="30"/>
    </row>
    <row r="230" spans="1:6" ht="15.75">
      <c r="A230" s="26"/>
      <c r="B230" s="27">
        <v>1624</v>
      </c>
      <c r="C230" s="33" t="s">
        <v>188</v>
      </c>
      <c r="D230" s="26" t="s">
        <v>993</v>
      </c>
      <c r="E230" s="26" t="s">
        <v>170</v>
      </c>
      <c r="F230" s="30">
        <v>0.3</v>
      </c>
    </row>
    <row r="231" spans="1:6" ht="15.75">
      <c r="A231" s="26"/>
      <c r="B231" s="27"/>
      <c r="C231" s="33" t="s">
        <v>189</v>
      </c>
      <c r="D231" s="26"/>
      <c r="E231" s="26"/>
      <c r="F231" s="30"/>
    </row>
    <row r="232" spans="1:6" ht="15.75">
      <c r="A232" s="26"/>
      <c r="B232" s="27"/>
      <c r="C232" s="26"/>
      <c r="D232" s="26"/>
      <c r="E232" s="26"/>
      <c r="F232" s="30"/>
    </row>
    <row r="233" spans="1:6" ht="15.75">
      <c r="A233" s="26"/>
      <c r="B233" s="27">
        <v>1622</v>
      </c>
      <c r="C233" s="33" t="s">
        <v>996</v>
      </c>
      <c r="D233" s="26" t="s">
        <v>994</v>
      </c>
      <c r="E233" s="26" t="s">
        <v>995</v>
      </c>
      <c r="F233" s="30">
        <v>0.07</v>
      </c>
    </row>
    <row r="234" spans="1:6" ht="15.75">
      <c r="A234" s="26"/>
      <c r="B234" s="27"/>
      <c r="C234" s="33" t="s">
        <v>61</v>
      </c>
      <c r="D234" s="26"/>
      <c r="E234" s="26"/>
      <c r="F234" s="30"/>
    </row>
    <row r="235" spans="1:6" ht="15.75">
      <c r="A235" s="26"/>
      <c r="B235" s="27"/>
      <c r="C235" s="33" t="s">
        <v>190</v>
      </c>
      <c r="D235" s="26"/>
      <c r="E235" s="26"/>
      <c r="F235" s="30"/>
    </row>
    <row r="236" spans="1:6" ht="15.75">
      <c r="A236" s="26"/>
      <c r="B236" s="27"/>
      <c r="C236" s="26"/>
      <c r="D236" s="26"/>
      <c r="E236" s="35" t="s">
        <v>169</v>
      </c>
      <c r="F236" s="36">
        <f>SUM(F218:F233)</f>
        <v>2.26</v>
      </c>
    </row>
    <row r="237" spans="1:6" ht="15.75">
      <c r="A237" s="26"/>
      <c r="B237" s="27"/>
      <c r="C237" s="26"/>
      <c r="D237" s="26"/>
      <c r="E237" s="26"/>
      <c r="F237" s="30"/>
    </row>
    <row r="238" spans="1:6" ht="15.75">
      <c r="A238" s="26"/>
      <c r="B238" s="27"/>
      <c r="C238" s="26"/>
      <c r="D238" s="26"/>
      <c r="E238" s="26"/>
      <c r="F238" s="30"/>
    </row>
    <row r="239" spans="1:6" ht="15.75">
      <c r="A239" s="26"/>
      <c r="B239" s="27"/>
      <c r="C239" s="37"/>
      <c r="D239" s="26"/>
      <c r="E239" s="26"/>
      <c r="F239" s="30"/>
    </row>
    <row r="240" spans="1:6" ht="15.75">
      <c r="A240" s="39"/>
      <c r="B240" s="40"/>
      <c r="C240" s="47"/>
      <c r="D240" s="48" t="s">
        <v>191</v>
      </c>
      <c r="E240" s="48" t="s">
        <v>192</v>
      </c>
      <c r="F240" s="49">
        <v>0</v>
      </c>
    </row>
    <row r="241" spans="1:6" ht="15.75">
      <c r="A241" s="26"/>
      <c r="B241" s="27"/>
      <c r="C241" s="26"/>
      <c r="D241" s="26"/>
      <c r="E241" s="35" t="s">
        <v>193</v>
      </c>
      <c r="F241" s="36">
        <f>F20</f>
        <v>0.971</v>
      </c>
    </row>
    <row r="242" spans="1:6" ht="15.75">
      <c r="A242" s="26"/>
      <c r="B242" s="27"/>
      <c r="C242" s="37"/>
      <c r="D242" s="26"/>
      <c r="E242" s="35" t="s">
        <v>194</v>
      </c>
      <c r="F242" s="36">
        <f>F29+F194</f>
        <v>7.359999999999999</v>
      </c>
    </row>
    <row r="243" spans="1:6" ht="15.75">
      <c r="A243" s="26"/>
      <c r="B243" s="27"/>
      <c r="C243" s="37"/>
      <c r="D243" s="26"/>
      <c r="E243" s="35" t="s">
        <v>195</v>
      </c>
      <c r="F243" s="36">
        <f>F50+F165+F216</f>
        <v>8.414000000000001</v>
      </c>
    </row>
    <row r="244" spans="1:6" ht="15.75">
      <c r="A244" s="26"/>
      <c r="B244" s="27"/>
      <c r="C244" s="37"/>
      <c r="D244" s="26"/>
      <c r="E244" s="35" t="s">
        <v>196</v>
      </c>
      <c r="F244" s="36">
        <f>F153+F181+F209+F236</f>
        <v>23.452999999999996</v>
      </c>
    </row>
    <row r="245" spans="1:6" ht="15.75">
      <c r="A245" s="26"/>
      <c r="B245" s="27"/>
      <c r="C245" s="26"/>
      <c r="D245" s="26"/>
      <c r="E245" s="35" t="s">
        <v>197</v>
      </c>
      <c r="F245" s="36">
        <f>SUM(F240:F244)</f>
        <v>40.19799999999999</v>
      </c>
    </row>
    <row r="246" spans="1:6" ht="15.75">
      <c r="A246" s="26"/>
      <c r="B246" s="27"/>
      <c r="C246" s="37"/>
      <c r="D246" s="26"/>
      <c r="E246" s="35" t="s">
        <v>198</v>
      </c>
      <c r="F246" s="36">
        <v>36.12</v>
      </c>
    </row>
    <row r="247" spans="1:6" ht="15.75">
      <c r="A247" s="26"/>
      <c r="B247" s="27"/>
      <c r="C247" s="37"/>
      <c r="D247" s="26"/>
      <c r="E247" s="50"/>
      <c r="F247" s="36"/>
    </row>
    <row r="248" spans="1:6" ht="15.75">
      <c r="A248" s="26"/>
      <c r="B248" s="27"/>
      <c r="C248" s="37"/>
      <c r="D248" s="26"/>
      <c r="E248" s="35" t="s">
        <v>199</v>
      </c>
      <c r="F248" s="36">
        <f>F245+F246</f>
        <v>76.31799999999998</v>
      </c>
    </row>
    <row r="249" spans="1:6" ht="15.75">
      <c r="A249" s="44"/>
      <c r="B249" s="45"/>
      <c r="C249" s="51"/>
      <c r="D249" s="44"/>
      <c r="E249" s="52" t="s">
        <v>200</v>
      </c>
      <c r="F249" s="53">
        <f>(F245/F248)*100</f>
        <v>52.671715715820646</v>
      </c>
    </row>
    <row r="250" spans="1:6" ht="16.5" thickBot="1">
      <c r="A250" s="54"/>
      <c r="B250" s="55"/>
      <c r="C250" s="56"/>
      <c r="D250" s="57"/>
      <c r="E250" s="58"/>
      <c r="F250" s="59"/>
    </row>
    <row r="251" spans="1:6" ht="16.5" thickBot="1">
      <c r="A251" s="60"/>
      <c r="B251" s="61"/>
      <c r="C251" s="62"/>
      <c r="D251" s="17" t="s">
        <v>258</v>
      </c>
      <c r="E251" s="63"/>
      <c r="F251" s="64"/>
    </row>
    <row r="252" spans="1:6" ht="15.75">
      <c r="A252" s="65"/>
      <c r="B252" s="66"/>
      <c r="C252" s="67"/>
      <c r="D252" s="10"/>
      <c r="E252" s="68"/>
      <c r="F252" s="69"/>
    </row>
    <row r="253" spans="1:6" ht="15.75">
      <c r="A253" s="23" t="s">
        <v>84</v>
      </c>
      <c r="B253" s="24"/>
      <c r="C253" s="23" t="s">
        <v>85</v>
      </c>
      <c r="D253" s="70" t="s">
        <v>86</v>
      </c>
      <c r="E253" s="70" t="s">
        <v>87</v>
      </c>
      <c r="F253" s="71" t="s">
        <v>88</v>
      </c>
    </row>
    <row r="254" spans="1:6" ht="15.75">
      <c r="A254" s="26"/>
      <c r="B254" s="27"/>
      <c r="C254" s="26"/>
      <c r="D254" s="29" t="s">
        <v>7</v>
      </c>
      <c r="E254" s="26"/>
      <c r="F254" s="30"/>
    </row>
    <row r="255" spans="1:6" ht="15.75">
      <c r="A255" s="26"/>
      <c r="B255" s="27"/>
      <c r="C255" s="26"/>
      <c r="D255" s="31" t="s">
        <v>8</v>
      </c>
      <c r="E255" s="26"/>
      <c r="F255" s="30"/>
    </row>
    <row r="256" spans="1:6" ht="15.75">
      <c r="A256" s="26"/>
      <c r="B256" s="27"/>
      <c r="C256" s="28"/>
      <c r="D256" s="26"/>
      <c r="E256" s="26"/>
      <c r="F256" s="30"/>
    </row>
    <row r="257" spans="1:6" ht="15.75">
      <c r="A257" s="33" t="s">
        <v>201</v>
      </c>
      <c r="B257" s="27"/>
      <c r="C257" s="38" t="s">
        <v>202</v>
      </c>
      <c r="D257" s="26" t="s">
        <v>997</v>
      </c>
      <c r="E257" s="26" t="s">
        <v>998</v>
      </c>
      <c r="F257" s="30">
        <v>6.085</v>
      </c>
    </row>
    <row r="258" spans="1:6" ht="15.75">
      <c r="A258" s="26"/>
      <c r="B258" s="27"/>
      <c r="C258" s="38"/>
      <c r="D258" s="26"/>
      <c r="E258" s="50"/>
      <c r="F258" s="36"/>
    </row>
    <row r="259" spans="1:255" ht="15.75">
      <c r="A259" s="50"/>
      <c r="B259" s="72"/>
      <c r="C259" s="73"/>
      <c r="D259" s="50"/>
      <c r="E259" s="35" t="s">
        <v>203</v>
      </c>
      <c r="F259" s="36">
        <f>SUM(F257)</f>
        <v>6.085</v>
      </c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4"/>
      <c r="AV259" s="74"/>
      <c r="AW259" s="74"/>
      <c r="AX259" s="74"/>
      <c r="AY259" s="74"/>
      <c r="AZ259" s="74"/>
      <c r="BA259" s="74"/>
      <c r="BB259" s="74"/>
      <c r="BC259" s="74"/>
      <c r="BD259" s="74"/>
      <c r="BE259" s="74"/>
      <c r="BF259" s="74"/>
      <c r="BG259" s="74"/>
      <c r="BH259" s="74"/>
      <c r="BI259" s="74"/>
      <c r="BJ259" s="74"/>
      <c r="BK259" s="74"/>
      <c r="BL259" s="74"/>
      <c r="BM259" s="74"/>
      <c r="BN259" s="74"/>
      <c r="BO259" s="74"/>
      <c r="BP259" s="74"/>
      <c r="BQ259" s="74"/>
      <c r="BR259" s="74"/>
      <c r="BS259" s="74"/>
      <c r="BT259" s="74"/>
      <c r="BU259" s="74"/>
      <c r="BV259" s="74"/>
      <c r="BW259" s="74"/>
      <c r="BX259" s="74"/>
      <c r="BY259" s="74"/>
      <c r="BZ259" s="74"/>
      <c r="CA259" s="74"/>
      <c r="CB259" s="74"/>
      <c r="CC259" s="74"/>
      <c r="CD259" s="74"/>
      <c r="CE259" s="74"/>
      <c r="CF259" s="74"/>
      <c r="CG259" s="74"/>
      <c r="CH259" s="74"/>
      <c r="CI259" s="74"/>
      <c r="CJ259" s="74"/>
      <c r="CK259" s="74"/>
      <c r="CL259" s="74"/>
      <c r="CM259" s="74"/>
      <c r="CN259" s="74"/>
      <c r="CO259" s="74"/>
      <c r="CP259" s="74"/>
      <c r="CQ259" s="74"/>
      <c r="CR259" s="74"/>
      <c r="CS259" s="74"/>
      <c r="CT259" s="74"/>
      <c r="CU259" s="74"/>
      <c r="CV259" s="74"/>
      <c r="CW259" s="74"/>
      <c r="CX259" s="74"/>
      <c r="CY259" s="74"/>
      <c r="CZ259" s="74"/>
      <c r="DA259" s="74"/>
      <c r="DB259" s="74"/>
      <c r="DC259" s="74"/>
      <c r="DD259" s="74"/>
      <c r="DE259" s="74"/>
      <c r="DF259" s="74"/>
      <c r="DG259" s="74"/>
      <c r="DH259" s="74"/>
      <c r="DI259" s="74"/>
      <c r="DJ259" s="74"/>
      <c r="DK259" s="74"/>
      <c r="DL259" s="74"/>
      <c r="DM259" s="74"/>
      <c r="DN259" s="74"/>
      <c r="DO259" s="74"/>
      <c r="DP259" s="74"/>
      <c r="DQ259" s="74"/>
      <c r="DR259" s="74"/>
      <c r="DS259" s="74"/>
      <c r="DT259" s="74"/>
      <c r="DU259" s="74"/>
      <c r="DV259" s="74"/>
      <c r="DW259" s="74"/>
      <c r="DX259" s="74"/>
      <c r="DY259" s="74"/>
      <c r="DZ259" s="74"/>
      <c r="EA259" s="74"/>
      <c r="EB259" s="74"/>
      <c r="EC259" s="74"/>
      <c r="ED259" s="74"/>
      <c r="EE259" s="74"/>
      <c r="EF259" s="74"/>
      <c r="EG259" s="74"/>
      <c r="EH259" s="74"/>
      <c r="EI259" s="74"/>
      <c r="EJ259" s="74"/>
      <c r="EK259" s="74"/>
      <c r="EL259" s="74"/>
      <c r="EM259" s="74"/>
      <c r="EN259" s="74"/>
      <c r="EO259" s="74"/>
      <c r="EP259" s="74"/>
      <c r="EQ259" s="74"/>
      <c r="ER259" s="74"/>
      <c r="ES259" s="74"/>
      <c r="ET259" s="74"/>
      <c r="EU259" s="74"/>
      <c r="EV259" s="74"/>
      <c r="EW259" s="74"/>
      <c r="EX259" s="74"/>
      <c r="EY259" s="74"/>
      <c r="EZ259" s="74"/>
      <c r="FA259" s="74"/>
      <c r="FB259" s="74"/>
      <c r="FC259" s="74"/>
      <c r="FD259" s="74"/>
      <c r="FE259" s="74"/>
      <c r="FF259" s="74"/>
      <c r="FG259" s="74"/>
      <c r="FH259" s="74"/>
      <c r="FI259" s="74"/>
      <c r="FJ259" s="74"/>
      <c r="FK259" s="74"/>
      <c r="FL259" s="74"/>
      <c r="FM259" s="74"/>
      <c r="FN259" s="74"/>
      <c r="FO259" s="74"/>
      <c r="FP259" s="74"/>
      <c r="FQ259" s="74"/>
      <c r="FR259" s="74"/>
      <c r="FS259" s="74"/>
      <c r="FT259" s="74"/>
      <c r="FU259" s="74"/>
      <c r="FV259" s="74"/>
      <c r="FW259" s="74"/>
      <c r="FX259" s="74"/>
      <c r="FY259" s="74"/>
      <c r="FZ259" s="74"/>
      <c r="GA259" s="74"/>
      <c r="GB259" s="74"/>
      <c r="GC259" s="74"/>
      <c r="GD259" s="74"/>
      <c r="GE259" s="74"/>
      <c r="GF259" s="74"/>
      <c r="GG259" s="74"/>
      <c r="GH259" s="74"/>
      <c r="GI259" s="74"/>
      <c r="GJ259" s="74"/>
      <c r="GK259" s="74"/>
      <c r="GL259" s="74"/>
      <c r="GM259" s="74"/>
      <c r="GN259" s="74"/>
      <c r="GO259" s="74"/>
      <c r="GP259" s="74"/>
      <c r="GQ259" s="74"/>
      <c r="GR259" s="74"/>
      <c r="GS259" s="74"/>
      <c r="GT259" s="74"/>
      <c r="GU259" s="74"/>
      <c r="GV259" s="74"/>
      <c r="GW259" s="74"/>
      <c r="GX259" s="74"/>
      <c r="GY259" s="74"/>
      <c r="GZ259" s="74"/>
      <c r="HA259" s="74"/>
      <c r="HB259" s="74"/>
      <c r="HC259" s="74"/>
      <c r="HD259" s="74"/>
      <c r="HE259" s="74"/>
      <c r="HF259" s="74"/>
      <c r="HG259" s="74"/>
      <c r="HH259" s="74"/>
      <c r="HI259" s="74"/>
      <c r="HJ259" s="74"/>
      <c r="HK259" s="74"/>
      <c r="HL259" s="74"/>
      <c r="HM259" s="74"/>
      <c r="HN259" s="74"/>
      <c r="HO259" s="74"/>
      <c r="HP259" s="74"/>
      <c r="HQ259" s="74"/>
      <c r="HR259" s="74"/>
      <c r="HS259" s="74"/>
      <c r="HT259" s="74"/>
      <c r="HU259" s="74"/>
      <c r="HV259" s="74"/>
      <c r="HW259" s="74"/>
      <c r="HX259" s="74"/>
      <c r="HY259" s="74"/>
      <c r="HZ259" s="74"/>
      <c r="IA259" s="74"/>
      <c r="IB259" s="74"/>
      <c r="IC259" s="74"/>
      <c r="ID259" s="74"/>
      <c r="IE259" s="74"/>
      <c r="IF259" s="74"/>
      <c r="IG259" s="74"/>
      <c r="IH259" s="74"/>
      <c r="II259" s="74"/>
      <c r="IJ259" s="74"/>
      <c r="IK259" s="74"/>
      <c r="IL259" s="74"/>
      <c r="IM259" s="74"/>
      <c r="IN259" s="74"/>
      <c r="IO259" s="74"/>
      <c r="IP259" s="74"/>
      <c r="IQ259" s="74"/>
      <c r="IR259" s="74"/>
      <c r="IS259" s="74"/>
      <c r="IT259" s="74"/>
      <c r="IU259" s="74"/>
    </row>
    <row r="260" spans="1:6" ht="15.75">
      <c r="A260" s="26"/>
      <c r="B260" s="27"/>
      <c r="C260" s="38"/>
      <c r="D260" s="26"/>
      <c r="E260" s="26"/>
      <c r="F260" s="30"/>
    </row>
    <row r="261" spans="1:6" ht="15.75">
      <c r="A261" s="33" t="s">
        <v>98</v>
      </c>
      <c r="B261" s="27"/>
      <c r="C261" s="38" t="s">
        <v>99</v>
      </c>
      <c r="D261" s="26" t="s">
        <v>95</v>
      </c>
      <c r="E261" s="26" t="s">
        <v>204</v>
      </c>
      <c r="F261" s="30">
        <v>1.698</v>
      </c>
    </row>
    <row r="262" spans="1:6" ht="15.75">
      <c r="A262" s="26"/>
      <c r="B262" s="27"/>
      <c r="C262" s="28"/>
      <c r="D262" s="26"/>
      <c r="E262" s="26"/>
      <c r="F262" s="30"/>
    </row>
    <row r="263" spans="1:6" ht="15.75">
      <c r="A263" s="26"/>
      <c r="B263" s="27"/>
      <c r="C263" s="28" t="s">
        <v>205</v>
      </c>
      <c r="D263" s="26" t="s">
        <v>204</v>
      </c>
      <c r="E263" s="26" t="s">
        <v>206</v>
      </c>
      <c r="F263" s="30">
        <v>1.094</v>
      </c>
    </row>
    <row r="264" spans="1:6" ht="15.75">
      <c r="A264" s="26"/>
      <c r="B264" s="27"/>
      <c r="C264" s="28" t="s">
        <v>207</v>
      </c>
      <c r="D264" s="26"/>
      <c r="E264" s="26"/>
      <c r="F264" s="30"/>
    </row>
    <row r="265" spans="1:6" ht="15.75">
      <c r="A265" s="26"/>
      <c r="B265" s="27"/>
      <c r="C265" s="38"/>
      <c r="D265" s="26"/>
      <c r="E265" s="26"/>
      <c r="F265" s="30"/>
    </row>
    <row r="266" spans="1:6" ht="15.75">
      <c r="A266" s="33" t="s">
        <v>208</v>
      </c>
      <c r="B266" s="27"/>
      <c r="C266" s="38" t="s">
        <v>99</v>
      </c>
      <c r="D266" s="37" t="s">
        <v>209</v>
      </c>
      <c r="E266" s="26" t="s">
        <v>210</v>
      </c>
      <c r="F266" s="30">
        <v>0.234</v>
      </c>
    </row>
    <row r="267" spans="1:6" ht="15.75">
      <c r="A267" s="26"/>
      <c r="B267" s="27"/>
      <c r="C267" s="38"/>
      <c r="D267" s="26" t="s">
        <v>211</v>
      </c>
      <c r="E267" s="26"/>
      <c r="F267" s="30"/>
    </row>
    <row r="268" spans="1:6" ht="15.75">
      <c r="A268" s="26"/>
      <c r="B268" s="27"/>
      <c r="C268" s="38"/>
      <c r="D268" s="26"/>
      <c r="E268" s="26"/>
      <c r="F268" s="30"/>
    </row>
    <row r="269" spans="1:6" ht="15.75">
      <c r="A269" s="26"/>
      <c r="B269" s="27"/>
      <c r="C269" s="38" t="s">
        <v>212</v>
      </c>
      <c r="D269" s="26" t="s">
        <v>213</v>
      </c>
      <c r="E269" s="26" t="s">
        <v>214</v>
      </c>
      <c r="F269" s="30">
        <v>0.135</v>
      </c>
    </row>
    <row r="270" spans="1:6" ht="15.75">
      <c r="A270" s="26"/>
      <c r="B270" s="27"/>
      <c r="C270" s="38"/>
      <c r="D270" s="26"/>
      <c r="E270" s="26"/>
      <c r="F270" s="30"/>
    </row>
    <row r="271" spans="1:6" ht="15.75">
      <c r="A271" s="26"/>
      <c r="B271" s="27"/>
      <c r="C271" s="38" t="s">
        <v>215</v>
      </c>
      <c r="D271" s="26" t="s">
        <v>216</v>
      </c>
      <c r="E271" s="26" t="s">
        <v>217</v>
      </c>
      <c r="F271" s="30">
        <v>0.177</v>
      </c>
    </row>
    <row r="272" spans="1:6" ht="15.75">
      <c r="A272" s="26"/>
      <c r="B272" s="27"/>
      <c r="C272" s="38"/>
      <c r="D272" s="26"/>
      <c r="E272" s="26"/>
      <c r="F272" s="30"/>
    </row>
    <row r="273" spans="1:255" ht="15.75">
      <c r="A273" s="50"/>
      <c r="B273" s="72"/>
      <c r="C273" s="73"/>
      <c r="D273" s="50"/>
      <c r="E273" s="35" t="s">
        <v>106</v>
      </c>
      <c r="F273" s="36">
        <f>SUM(F261:F271)</f>
        <v>3.3379999999999996</v>
      </c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/>
      <c r="AI273" s="74"/>
      <c r="AJ273" s="74"/>
      <c r="AK273" s="74"/>
      <c r="AL273" s="74"/>
      <c r="AM273" s="74"/>
      <c r="AN273" s="74"/>
      <c r="AO273" s="74"/>
      <c r="AP273" s="74"/>
      <c r="AQ273" s="74"/>
      <c r="AR273" s="74"/>
      <c r="AS273" s="74"/>
      <c r="AT273" s="74"/>
      <c r="AU273" s="74"/>
      <c r="AV273" s="74"/>
      <c r="AW273" s="74"/>
      <c r="AX273" s="74"/>
      <c r="AY273" s="74"/>
      <c r="AZ273" s="74"/>
      <c r="BA273" s="74"/>
      <c r="BB273" s="74"/>
      <c r="BC273" s="74"/>
      <c r="BD273" s="74"/>
      <c r="BE273" s="74"/>
      <c r="BF273" s="74"/>
      <c r="BG273" s="74"/>
      <c r="BH273" s="74"/>
      <c r="BI273" s="74"/>
      <c r="BJ273" s="74"/>
      <c r="BK273" s="74"/>
      <c r="BL273" s="74"/>
      <c r="BM273" s="74"/>
      <c r="BN273" s="74"/>
      <c r="BO273" s="74"/>
      <c r="BP273" s="74"/>
      <c r="BQ273" s="74"/>
      <c r="BR273" s="74"/>
      <c r="BS273" s="74"/>
      <c r="BT273" s="74"/>
      <c r="BU273" s="74"/>
      <c r="BV273" s="74"/>
      <c r="BW273" s="74"/>
      <c r="BX273" s="74"/>
      <c r="BY273" s="74"/>
      <c r="BZ273" s="74"/>
      <c r="CA273" s="74"/>
      <c r="CB273" s="74"/>
      <c r="CC273" s="74"/>
      <c r="CD273" s="74"/>
      <c r="CE273" s="74"/>
      <c r="CF273" s="74"/>
      <c r="CG273" s="74"/>
      <c r="CH273" s="74"/>
      <c r="CI273" s="74"/>
      <c r="CJ273" s="74"/>
      <c r="CK273" s="74"/>
      <c r="CL273" s="74"/>
      <c r="CM273" s="74"/>
      <c r="CN273" s="74"/>
      <c r="CO273" s="74"/>
      <c r="CP273" s="74"/>
      <c r="CQ273" s="74"/>
      <c r="CR273" s="74"/>
      <c r="CS273" s="74"/>
      <c r="CT273" s="74"/>
      <c r="CU273" s="74"/>
      <c r="CV273" s="74"/>
      <c r="CW273" s="74"/>
      <c r="CX273" s="74"/>
      <c r="CY273" s="74"/>
      <c r="CZ273" s="74"/>
      <c r="DA273" s="74"/>
      <c r="DB273" s="74"/>
      <c r="DC273" s="74"/>
      <c r="DD273" s="74"/>
      <c r="DE273" s="74"/>
      <c r="DF273" s="74"/>
      <c r="DG273" s="74"/>
      <c r="DH273" s="74"/>
      <c r="DI273" s="74"/>
      <c r="DJ273" s="74"/>
      <c r="DK273" s="74"/>
      <c r="DL273" s="74"/>
      <c r="DM273" s="74"/>
      <c r="DN273" s="74"/>
      <c r="DO273" s="74"/>
      <c r="DP273" s="74"/>
      <c r="DQ273" s="74"/>
      <c r="DR273" s="74"/>
      <c r="DS273" s="74"/>
      <c r="DT273" s="74"/>
      <c r="DU273" s="74"/>
      <c r="DV273" s="74"/>
      <c r="DW273" s="74"/>
      <c r="DX273" s="74"/>
      <c r="DY273" s="74"/>
      <c r="DZ273" s="74"/>
      <c r="EA273" s="74"/>
      <c r="EB273" s="74"/>
      <c r="EC273" s="74"/>
      <c r="ED273" s="74"/>
      <c r="EE273" s="74"/>
      <c r="EF273" s="74"/>
      <c r="EG273" s="74"/>
      <c r="EH273" s="74"/>
      <c r="EI273" s="74"/>
      <c r="EJ273" s="74"/>
      <c r="EK273" s="74"/>
      <c r="EL273" s="74"/>
      <c r="EM273" s="74"/>
      <c r="EN273" s="74"/>
      <c r="EO273" s="74"/>
      <c r="EP273" s="74"/>
      <c r="EQ273" s="74"/>
      <c r="ER273" s="74"/>
      <c r="ES273" s="74"/>
      <c r="ET273" s="74"/>
      <c r="EU273" s="74"/>
      <c r="EV273" s="74"/>
      <c r="EW273" s="74"/>
      <c r="EX273" s="74"/>
      <c r="EY273" s="74"/>
      <c r="EZ273" s="74"/>
      <c r="FA273" s="74"/>
      <c r="FB273" s="74"/>
      <c r="FC273" s="74"/>
      <c r="FD273" s="74"/>
      <c r="FE273" s="74"/>
      <c r="FF273" s="74"/>
      <c r="FG273" s="74"/>
      <c r="FH273" s="74"/>
      <c r="FI273" s="74"/>
      <c r="FJ273" s="74"/>
      <c r="FK273" s="74"/>
      <c r="FL273" s="74"/>
      <c r="FM273" s="74"/>
      <c r="FN273" s="74"/>
      <c r="FO273" s="74"/>
      <c r="FP273" s="74"/>
      <c r="FQ273" s="74"/>
      <c r="FR273" s="74"/>
      <c r="FS273" s="74"/>
      <c r="FT273" s="74"/>
      <c r="FU273" s="74"/>
      <c r="FV273" s="74"/>
      <c r="FW273" s="74"/>
      <c r="FX273" s="74"/>
      <c r="FY273" s="74"/>
      <c r="FZ273" s="74"/>
      <c r="GA273" s="74"/>
      <c r="GB273" s="74"/>
      <c r="GC273" s="74"/>
      <c r="GD273" s="74"/>
      <c r="GE273" s="74"/>
      <c r="GF273" s="74"/>
      <c r="GG273" s="74"/>
      <c r="GH273" s="74"/>
      <c r="GI273" s="74"/>
      <c r="GJ273" s="74"/>
      <c r="GK273" s="74"/>
      <c r="GL273" s="74"/>
      <c r="GM273" s="74"/>
      <c r="GN273" s="74"/>
      <c r="GO273" s="74"/>
      <c r="GP273" s="74"/>
      <c r="GQ273" s="74"/>
      <c r="GR273" s="74"/>
      <c r="GS273" s="74"/>
      <c r="GT273" s="74"/>
      <c r="GU273" s="74"/>
      <c r="GV273" s="74"/>
      <c r="GW273" s="74"/>
      <c r="GX273" s="74"/>
      <c r="GY273" s="74"/>
      <c r="GZ273" s="74"/>
      <c r="HA273" s="74"/>
      <c r="HB273" s="74"/>
      <c r="HC273" s="74"/>
      <c r="HD273" s="74"/>
      <c r="HE273" s="74"/>
      <c r="HF273" s="74"/>
      <c r="HG273" s="74"/>
      <c r="HH273" s="74"/>
      <c r="HI273" s="74"/>
      <c r="HJ273" s="74"/>
      <c r="HK273" s="74"/>
      <c r="HL273" s="74"/>
      <c r="HM273" s="74"/>
      <c r="HN273" s="74"/>
      <c r="HO273" s="74"/>
      <c r="HP273" s="74"/>
      <c r="HQ273" s="74"/>
      <c r="HR273" s="74"/>
      <c r="HS273" s="74"/>
      <c r="HT273" s="74"/>
      <c r="HU273" s="74"/>
      <c r="HV273" s="74"/>
      <c r="HW273" s="74"/>
      <c r="HX273" s="74"/>
      <c r="HY273" s="74"/>
      <c r="HZ273" s="74"/>
      <c r="IA273" s="74"/>
      <c r="IB273" s="74"/>
      <c r="IC273" s="74"/>
      <c r="ID273" s="74"/>
      <c r="IE273" s="74"/>
      <c r="IF273" s="74"/>
      <c r="IG273" s="74"/>
      <c r="IH273" s="74"/>
      <c r="II273" s="74"/>
      <c r="IJ273" s="74"/>
      <c r="IK273" s="74"/>
      <c r="IL273" s="74"/>
      <c r="IM273" s="74"/>
      <c r="IN273" s="74"/>
      <c r="IO273" s="74"/>
      <c r="IP273" s="74"/>
      <c r="IQ273" s="74"/>
      <c r="IR273" s="74"/>
      <c r="IS273" s="74"/>
      <c r="IT273" s="74"/>
      <c r="IU273" s="74"/>
    </row>
    <row r="274" spans="1:6" ht="15.75">
      <c r="A274" s="26"/>
      <c r="B274" s="27"/>
      <c r="C274" s="38"/>
      <c r="D274" s="26"/>
      <c r="E274" s="26"/>
      <c r="F274" s="30"/>
    </row>
    <row r="275" spans="1:6" ht="15.75">
      <c r="A275" s="33" t="s">
        <v>107</v>
      </c>
      <c r="B275" s="27"/>
      <c r="C275" s="38" t="s">
        <v>218</v>
      </c>
      <c r="D275" s="26" t="s">
        <v>94</v>
      </c>
      <c r="E275" s="26" t="s">
        <v>219</v>
      </c>
      <c r="F275" s="30">
        <v>2.306</v>
      </c>
    </row>
    <row r="276" spans="1:6" ht="15.75">
      <c r="A276" s="26"/>
      <c r="B276" s="27"/>
      <c r="C276" s="38" t="s">
        <v>220</v>
      </c>
      <c r="D276" s="26"/>
      <c r="E276" s="26"/>
      <c r="F276" s="30"/>
    </row>
    <row r="277" spans="1:6" ht="15.75">
      <c r="A277" s="26"/>
      <c r="B277" s="27"/>
      <c r="C277" s="38"/>
      <c r="D277" s="26"/>
      <c r="E277" s="26"/>
      <c r="F277" s="30"/>
    </row>
    <row r="278" spans="1:6" ht="15.75">
      <c r="A278" s="26"/>
      <c r="B278" s="27"/>
      <c r="C278" s="38" t="s">
        <v>221</v>
      </c>
      <c r="D278" s="26" t="s">
        <v>1107</v>
      </c>
      <c r="E278" s="26" t="s">
        <v>92</v>
      </c>
      <c r="F278" s="30">
        <v>3.376</v>
      </c>
    </row>
    <row r="279" spans="1:6" ht="15.75">
      <c r="A279" s="26"/>
      <c r="B279" s="33"/>
      <c r="C279" s="26"/>
      <c r="D279" s="26"/>
      <c r="E279" s="26"/>
      <c r="F279" s="26"/>
    </row>
    <row r="280" spans="1:6" ht="15.75">
      <c r="A280" s="26"/>
      <c r="B280" s="27"/>
      <c r="C280" s="38" t="s">
        <v>222</v>
      </c>
      <c r="D280" s="26" t="s">
        <v>1108</v>
      </c>
      <c r="E280" s="26" t="s">
        <v>92</v>
      </c>
      <c r="F280" s="30">
        <v>3.57</v>
      </c>
    </row>
    <row r="281" spans="1:6" ht="15.75">
      <c r="A281" s="26"/>
      <c r="B281" s="27"/>
      <c r="C281" s="28"/>
      <c r="D281" s="26"/>
      <c r="E281" s="26"/>
      <c r="F281" s="30"/>
    </row>
    <row r="282" spans="1:6" ht="15.75">
      <c r="A282" s="26"/>
      <c r="B282" s="27"/>
      <c r="C282" s="38" t="s">
        <v>223</v>
      </c>
      <c r="D282" s="26" t="s">
        <v>94</v>
      </c>
      <c r="E282" s="26" t="s">
        <v>224</v>
      </c>
      <c r="F282" s="30">
        <v>2.167</v>
      </c>
    </row>
    <row r="283" spans="1:6" ht="15.75">
      <c r="A283" s="26"/>
      <c r="B283" s="27"/>
      <c r="C283" s="38"/>
      <c r="D283" s="26"/>
      <c r="E283" s="26"/>
      <c r="F283" s="30"/>
    </row>
    <row r="284" spans="1:6" ht="15.75">
      <c r="A284" s="26"/>
      <c r="B284" s="27">
        <v>2004</v>
      </c>
      <c r="C284" s="38" t="s">
        <v>225</v>
      </c>
      <c r="D284" s="26" t="s">
        <v>226</v>
      </c>
      <c r="E284" s="26" t="s">
        <v>210</v>
      </c>
      <c r="F284" s="30">
        <v>0.08</v>
      </c>
    </row>
    <row r="285" spans="1:6" ht="15.75">
      <c r="A285" s="26"/>
      <c r="B285" s="27"/>
      <c r="C285" s="38" t="s">
        <v>117</v>
      </c>
      <c r="D285" s="26"/>
      <c r="E285" s="26"/>
      <c r="F285" s="30"/>
    </row>
    <row r="286" spans="1:6" ht="15.75">
      <c r="A286" s="26"/>
      <c r="B286" s="27"/>
      <c r="C286" s="38"/>
      <c r="D286" s="26"/>
      <c r="E286" s="26"/>
      <c r="F286" s="30"/>
    </row>
    <row r="287" spans="1:6" ht="15.75">
      <c r="A287" s="26"/>
      <c r="B287" s="27">
        <v>2008</v>
      </c>
      <c r="C287" s="38" t="s">
        <v>227</v>
      </c>
      <c r="D287" s="26" t="s">
        <v>228</v>
      </c>
      <c r="E287" s="26" t="s">
        <v>229</v>
      </c>
      <c r="F287" s="30">
        <v>0.11</v>
      </c>
    </row>
    <row r="288" spans="1:6" ht="15.75">
      <c r="A288" s="26"/>
      <c r="B288" s="27"/>
      <c r="C288" s="38" t="s">
        <v>1000</v>
      </c>
      <c r="D288" s="26"/>
      <c r="E288" s="26"/>
      <c r="F288" s="30"/>
    </row>
    <row r="289" spans="1:6" ht="15.75">
      <c r="A289" s="26"/>
      <c r="B289" s="27"/>
      <c r="C289" s="38"/>
      <c r="D289" s="26"/>
      <c r="E289" s="26"/>
      <c r="F289" s="30"/>
    </row>
    <row r="290" spans="1:6" ht="15.75">
      <c r="A290" s="26"/>
      <c r="B290" s="27">
        <v>2014</v>
      </c>
      <c r="C290" s="38" t="s">
        <v>145</v>
      </c>
      <c r="D290" s="26" t="s">
        <v>230</v>
      </c>
      <c r="E290" s="26" t="s">
        <v>231</v>
      </c>
      <c r="F290" s="30">
        <v>0.15</v>
      </c>
    </row>
    <row r="291" spans="1:6" ht="15.75">
      <c r="A291" s="26"/>
      <c r="B291" s="27"/>
      <c r="C291" s="38" t="s">
        <v>1001</v>
      </c>
      <c r="D291" s="26"/>
      <c r="E291" s="26"/>
      <c r="F291" s="30"/>
    </row>
    <row r="292" spans="1:6" ht="15.75">
      <c r="A292" s="5"/>
      <c r="B292" s="27"/>
      <c r="C292" s="38"/>
      <c r="D292" s="26"/>
      <c r="E292" s="26"/>
      <c r="F292" s="30"/>
    </row>
    <row r="293" spans="2:6" s="95" customFormat="1" ht="16.5">
      <c r="B293" s="97">
        <v>2014</v>
      </c>
      <c r="C293" s="98" t="s">
        <v>145</v>
      </c>
      <c r="D293" s="96" t="s">
        <v>231</v>
      </c>
      <c r="E293" s="96" t="s">
        <v>232</v>
      </c>
      <c r="F293" s="99">
        <v>0.08</v>
      </c>
    </row>
    <row r="294" spans="2:6" s="95" customFormat="1" ht="16.5">
      <c r="B294" s="97"/>
      <c r="C294" s="98" t="s">
        <v>1109</v>
      </c>
      <c r="D294" s="96"/>
      <c r="E294" s="96"/>
      <c r="F294" s="99"/>
    </row>
    <row r="295" spans="2:6" s="95" customFormat="1" ht="16.5">
      <c r="B295" s="97"/>
      <c r="C295" s="98" t="s">
        <v>123</v>
      </c>
      <c r="D295" s="96"/>
      <c r="E295" s="96"/>
      <c r="F295" s="99"/>
    </row>
    <row r="296" spans="1:5" ht="15.75">
      <c r="A296" s="26"/>
      <c r="B296" s="28"/>
      <c r="C296" s="26"/>
      <c r="D296" s="26"/>
      <c r="E296" s="30"/>
    </row>
    <row r="297" spans="1:6" ht="15.75">
      <c r="A297" s="26"/>
      <c r="B297" s="27"/>
      <c r="C297" s="38"/>
      <c r="D297" s="26"/>
      <c r="E297" s="26"/>
      <c r="F297" s="30"/>
    </row>
    <row r="298" spans="1:6" ht="15.75">
      <c r="A298" s="33"/>
      <c r="B298" s="27">
        <v>2024</v>
      </c>
      <c r="C298" s="38" t="s">
        <v>233</v>
      </c>
      <c r="D298" s="26" t="s">
        <v>234</v>
      </c>
      <c r="E298" s="26" t="s">
        <v>234</v>
      </c>
      <c r="F298" s="30">
        <v>0.4</v>
      </c>
    </row>
    <row r="299" spans="1:6" ht="15.75">
      <c r="A299" s="26"/>
      <c r="B299" s="27"/>
      <c r="C299" s="38" t="s">
        <v>1002</v>
      </c>
      <c r="D299" s="26"/>
      <c r="E299" s="26"/>
      <c r="F299" s="30"/>
    </row>
    <row r="300" spans="1:6" ht="15.75">
      <c r="A300" s="26"/>
      <c r="B300" s="27"/>
      <c r="C300" s="28"/>
      <c r="D300" s="26"/>
      <c r="E300" s="26"/>
      <c r="F300" s="30"/>
    </row>
    <row r="301" spans="1:6" ht="15.75">
      <c r="A301" s="26"/>
      <c r="B301" s="27">
        <v>2032</v>
      </c>
      <c r="C301" s="38" t="s">
        <v>228</v>
      </c>
      <c r="D301" s="26" t="s">
        <v>234</v>
      </c>
      <c r="E301" s="26" t="s">
        <v>227</v>
      </c>
      <c r="F301" s="30">
        <v>0.18</v>
      </c>
    </row>
    <row r="302" spans="1:6" ht="15.75">
      <c r="A302" s="26"/>
      <c r="B302" s="27"/>
      <c r="C302" s="38" t="s">
        <v>1003</v>
      </c>
      <c r="D302" s="26"/>
      <c r="E302" s="26"/>
      <c r="F302" s="30"/>
    </row>
    <row r="303" spans="1:6" ht="15.75">
      <c r="A303" s="26"/>
      <c r="B303" s="27"/>
      <c r="C303" s="38"/>
      <c r="D303" s="26"/>
      <c r="E303" s="26"/>
      <c r="F303" s="30"/>
    </row>
    <row r="304" spans="1:6" ht="15.75">
      <c r="A304" s="26"/>
      <c r="B304" s="27">
        <v>2040</v>
      </c>
      <c r="C304" s="38" t="s">
        <v>159</v>
      </c>
      <c r="D304" s="26" t="s">
        <v>232</v>
      </c>
      <c r="E304" s="26" t="s">
        <v>233</v>
      </c>
      <c r="F304" s="30">
        <v>0.09</v>
      </c>
    </row>
    <row r="305" spans="1:6" ht="15.75">
      <c r="A305" s="26"/>
      <c r="B305" s="27"/>
      <c r="C305" s="38" t="s">
        <v>1004</v>
      </c>
      <c r="D305" s="26"/>
      <c r="E305" s="26"/>
      <c r="F305" s="30"/>
    </row>
    <row r="306" spans="1:6" ht="15.75">
      <c r="A306" s="26"/>
      <c r="B306" s="27"/>
      <c r="C306" s="28"/>
      <c r="D306" s="26"/>
      <c r="E306" s="26"/>
      <c r="F306" s="30"/>
    </row>
    <row r="307" spans="1:6" ht="15.75">
      <c r="A307" s="26"/>
      <c r="B307" s="27">
        <v>2046</v>
      </c>
      <c r="C307" s="38" t="s">
        <v>235</v>
      </c>
      <c r="D307" s="26" t="s">
        <v>233</v>
      </c>
      <c r="E307" s="26" t="s">
        <v>234</v>
      </c>
      <c r="F307" s="30">
        <v>0.07</v>
      </c>
    </row>
    <row r="308" spans="1:6" ht="15.75">
      <c r="A308" s="26"/>
      <c r="B308" s="27"/>
      <c r="C308" s="38" t="s">
        <v>1005</v>
      </c>
      <c r="D308" s="26"/>
      <c r="E308" s="26"/>
      <c r="F308" s="30"/>
    </row>
    <row r="309" spans="1:6" ht="15.75">
      <c r="A309" s="26"/>
      <c r="B309" s="27"/>
      <c r="C309" s="28"/>
      <c r="D309" s="26"/>
      <c r="E309" s="26"/>
      <c r="F309" s="30"/>
    </row>
    <row r="310" spans="1:255" ht="15.75">
      <c r="A310" s="50"/>
      <c r="B310" s="72"/>
      <c r="C310" s="75"/>
      <c r="D310" s="50"/>
      <c r="E310" s="35" t="s">
        <v>124</v>
      </c>
      <c r="F310" s="36">
        <f>SUM(F275:F307)</f>
        <v>12.579</v>
      </c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  <c r="AA310" s="74"/>
      <c r="AB310" s="74"/>
      <c r="AC310" s="74"/>
      <c r="AD310" s="74"/>
      <c r="AE310" s="74"/>
      <c r="AF310" s="74"/>
      <c r="AG310" s="74"/>
      <c r="AH310" s="74"/>
      <c r="AI310" s="74"/>
      <c r="AJ310" s="74"/>
      <c r="AK310" s="74"/>
      <c r="AL310" s="74"/>
      <c r="AM310" s="74"/>
      <c r="AN310" s="74"/>
      <c r="AO310" s="74"/>
      <c r="AP310" s="74"/>
      <c r="AQ310" s="74"/>
      <c r="AR310" s="74"/>
      <c r="AS310" s="74"/>
      <c r="AT310" s="74"/>
      <c r="AU310" s="74"/>
      <c r="AV310" s="74"/>
      <c r="AW310" s="74"/>
      <c r="AX310" s="74"/>
      <c r="AY310" s="74"/>
      <c r="AZ310" s="74"/>
      <c r="BA310" s="74"/>
      <c r="BB310" s="74"/>
      <c r="BC310" s="74"/>
      <c r="BD310" s="74"/>
      <c r="BE310" s="74"/>
      <c r="BF310" s="74"/>
      <c r="BG310" s="74"/>
      <c r="BH310" s="74"/>
      <c r="BI310" s="74"/>
      <c r="BJ310" s="74"/>
      <c r="BK310" s="74"/>
      <c r="BL310" s="74"/>
      <c r="BM310" s="74"/>
      <c r="BN310" s="74"/>
      <c r="BO310" s="74"/>
      <c r="BP310" s="74"/>
      <c r="BQ310" s="74"/>
      <c r="BR310" s="74"/>
      <c r="BS310" s="74"/>
      <c r="BT310" s="74"/>
      <c r="BU310" s="74"/>
      <c r="BV310" s="74"/>
      <c r="BW310" s="74"/>
      <c r="BX310" s="74"/>
      <c r="BY310" s="74"/>
      <c r="BZ310" s="74"/>
      <c r="CA310" s="74"/>
      <c r="CB310" s="74"/>
      <c r="CC310" s="74"/>
      <c r="CD310" s="74"/>
      <c r="CE310" s="74"/>
      <c r="CF310" s="74"/>
      <c r="CG310" s="74"/>
      <c r="CH310" s="74"/>
      <c r="CI310" s="74"/>
      <c r="CJ310" s="74"/>
      <c r="CK310" s="74"/>
      <c r="CL310" s="74"/>
      <c r="CM310" s="74"/>
      <c r="CN310" s="74"/>
      <c r="CO310" s="74"/>
      <c r="CP310" s="74"/>
      <c r="CQ310" s="74"/>
      <c r="CR310" s="74"/>
      <c r="CS310" s="74"/>
      <c r="CT310" s="74"/>
      <c r="CU310" s="74"/>
      <c r="CV310" s="74"/>
      <c r="CW310" s="74"/>
      <c r="CX310" s="74"/>
      <c r="CY310" s="74"/>
      <c r="CZ310" s="74"/>
      <c r="DA310" s="74"/>
      <c r="DB310" s="74"/>
      <c r="DC310" s="74"/>
      <c r="DD310" s="74"/>
      <c r="DE310" s="74"/>
      <c r="DF310" s="74"/>
      <c r="DG310" s="74"/>
      <c r="DH310" s="74"/>
      <c r="DI310" s="74"/>
      <c r="DJ310" s="74"/>
      <c r="DK310" s="74"/>
      <c r="DL310" s="74"/>
      <c r="DM310" s="74"/>
      <c r="DN310" s="74"/>
      <c r="DO310" s="74"/>
      <c r="DP310" s="74"/>
      <c r="DQ310" s="74"/>
      <c r="DR310" s="74"/>
      <c r="DS310" s="74"/>
      <c r="DT310" s="74"/>
      <c r="DU310" s="74"/>
      <c r="DV310" s="74"/>
      <c r="DW310" s="74"/>
      <c r="DX310" s="74"/>
      <c r="DY310" s="74"/>
      <c r="DZ310" s="74"/>
      <c r="EA310" s="74"/>
      <c r="EB310" s="74"/>
      <c r="EC310" s="74"/>
      <c r="ED310" s="74"/>
      <c r="EE310" s="74"/>
      <c r="EF310" s="74"/>
      <c r="EG310" s="74"/>
      <c r="EH310" s="74"/>
      <c r="EI310" s="74"/>
      <c r="EJ310" s="74"/>
      <c r="EK310" s="74"/>
      <c r="EL310" s="74"/>
      <c r="EM310" s="74"/>
      <c r="EN310" s="74"/>
      <c r="EO310" s="74"/>
      <c r="EP310" s="74"/>
      <c r="EQ310" s="74"/>
      <c r="ER310" s="74"/>
      <c r="ES310" s="74"/>
      <c r="ET310" s="74"/>
      <c r="EU310" s="74"/>
      <c r="EV310" s="74"/>
      <c r="EW310" s="74"/>
      <c r="EX310" s="74"/>
      <c r="EY310" s="74"/>
      <c r="EZ310" s="74"/>
      <c r="FA310" s="74"/>
      <c r="FB310" s="74"/>
      <c r="FC310" s="74"/>
      <c r="FD310" s="74"/>
      <c r="FE310" s="74"/>
      <c r="FF310" s="74"/>
      <c r="FG310" s="74"/>
      <c r="FH310" s="74"/>
      <c r="FI310" s="74"/>
      <c r="FJ310" s="74"/>
      <c r="FK310" s="74"/>
      <c r="FL310" s="74"/>
      <c r="FM310" s="74"/>
      <c r="FN310" s="74"/>
      <c r="FO310" s="74"/>
      <c r="FP310" s="74"/>
      <c r="FQ310" s="74"/>
      <c r="FR310" s="74"/>
      <c r="FS310" s="74"/>
      <c r="FT310" s="74"/>
      <c r="FU310" s="74"/>
      <c r="FV310" s="74"/>
      <c r="FW310" s="74"/>
      <c r="FX310" s="74"/>
      <c r="FY310" s="74"/>
      <c r="FZ310" s="74"/>
      <c r="GA310" s="74"/>
      <c r="GB310" s="74"/>
      <c r="GC310" s="74"/>
      <c r="GD310" s="74"/>
      <c r="GE310" s="74"/>
      <c r="GF310" s="74"/>
      <c r="GG310" s="74"/>
      <c r="GH310" s="74"/>
      <c r="GI310" s="74"/>
      <c r="GJ310" s="74"/>
      <c r="GK310" s="74"/>
      <c r="GL310" s="74"/>
      <c r="GM310" s="74"/>
      <c r="GN310" s="74"/>
      <c r="GO310" s="74"/>
      <c r="GP310" s="74"/>
      <c r="GQ310" s="74"/>
      <c r="GR310" s="74"/>
      <c r="GS310" s="74"/>
      <c r="GT310" s="74"/>
      <c r="GU310" s="74"/>
      <c r="GV310" s="74"/>
      <c r="GW310" s="74"/>
      <c r="GX310" s="74"/>
      <c r="GY310" s="74"/>
      <c r="GZ310" s="74"/>
      <c r="HA310" s="74"/>
      <c r="HB310" s="74"/>
      <c r="HC310" s="74"/>
      <c r="HD310" s="74"/>
      <c r="HE310" s="74"/>
      <c r="HF310" s="74"/>
      <c r="HG310" s="74"/>
      <c r="HH310" s="74"/>
      <c r="HI310" s="74"/>
      <c r="HJ310" s="74"/>
      <c r="HK310" s="74"/>
      <c r="HL310" s="74"/>
      <c r="HM310" s="74"/>
      <c r="HN310" s="74"/>
      <c r="HO310" s="74"/>
      <c r="HP310" s="74"/>
      <c r="HQ310" s="74"/>
      <c r="HR310" s="74"/>
      <c r="HS310" s="74"/>
      <c r="HT310" s="74"/>
      <c r="HU310" s="74"/>
      <c r="HV310" s="74"/>
      <c r="HW310" s="74"/>
      <c r="HX310" s="74"/>
      <c r="HY310" s="74"/>
      <c r="HZ310" s="74"/>
      <c r="IA310" s="74"/>
      <c r="IB310" s="74"/>
      <c r="IC310" s="74"/>
      <c r="ID310" s="74"/>
      <c r="IE310" s="74"/>
      <c r="IF310" s="74"/>
      <c r="IG310" s="74"/>
      <c r="IH310" s="74"/>
      <c r="II310" s="74"/>
      <c r="IJ310" s="74"/>
      <c r="IK310" s="74"/>
      <c r="IL310" s="74"/>
      <c r="IM310" s="74"/>
      <c r="IN310" s="74"/>
      <c r="IO310" s="74"/>
      <c r="IP310" s="74"/>
      <c r="IQ310" s="74"/>
      <c r="IR310" s="74"/>
      <c r="IS310" s="74"/>
      <c r="IT310" s="74"/>
      <c r="IU310" s="74"/>
    </row>
    <row r="311" spans="1:6" ht="15.75">
      <c r="A311" s="26"/>
      <c r="B311" s="27"/>
      <c r="C311" s="28"/>
      <c r="D311" s="26"/>
      <c r="E311" s="26"/>
      <c r="F311" s="30"/>
    </row>
    <row r="312" spans="1:6" ht="15.75">
      <c r="A312" s="33" t="s">
        <v>236</v>
      </c>
      <c r="B312" s="27">
        <v>2002</v>
      </c>
      <c r="C312" s="38" t="s">
        <v>1071</v>
      </c>
      <c r="D312" s="26" t="s">
        <v>237</v>
      </c>
      <c r="E312" s="26" t="s">
        <v>230</v>
      </c>
      <c r="F312" s="30">
        <v>0.3</v>
      </c>
    </row>
    <row r="313" spans="1:6" ht="15.75">
      <c r="A313" s="26"/>
      <c r="B313" s="27"/>
      <c r="C313" s="38" t="s">
        <v>1006</v>
      </c>
      <c r="D313" s="26"/>
      <c r="E313" s="26"/>
      <c r="F313" s="30"/>
    </row>
    <row r="314" spans="1:6" ht="15.75">
      <c r="A314" s="26"/>
      <c r="B314" s="27"/>
      <c r="C314" s="28"/>
      <c r="D314" s="26"/>
      <c r="E314" s="26"/>
      <c r="F314" s="30"/>
    </row>
    <row r="315" spans="1:6" ht="15.75">
      <c r="A315" s="26"/>
      <c r="B315" s="27">
        <v>2006</v>
      </c>
      <c r="C315" s="38" t="s">
        <v>238</v>
      </c>
      <c r="D315" s="26" t="s">
        <v>239</v>
      </c>
      <c r="E315" s="26" t="s">
        <v>229</v>
      </c>
      <c r="F315" s="30">
        <v>0.75</v>
      </c>
    </row>
    <row r="316" spans="1:6" ht="15.75">
      <c r="A316" s="26"/>
      <c r="B316" s="27"/>
      <c r="C316" s="38" t="s">
        <v>1007</v>
      </c>
      <c r="D316" s="26"/>
      <c r="E316" s="26"/>
      <c r="F316" s="30"/>
    </row>
    <row r="317" spans="1:6" ht="15.75">
      <c r="A317" s="26"/>
      <c r="B317" s="33"/>
      <c r="C317" s="26"/>
      <c r="D317" s="26"/>
      <c r="E317" s="26"/>
      <c r="F317" s="26"/>
    </row>
    <row r="318" spans="1:6" ht="15.75">
      <c r="A318" s="26"/>
      <c r="B318" s="27">
        <v>2010</v>
      </c>
      <c r="C318" s="38" t="s">
        <v>240</v>
      </c>
      <c r="D318" s="26" t="s">
        <v>241</v>
      </c>
      <c r="E318" s="26" t="s">
        <v>242</v>
      </c>
      <c r="F318" s="30">
        <v>0.42</v>
      </c>
    </row>
    <row r="319" spans="1:6" ht="15.75">
      <c r="A319" s="26"/>
      <c r="B319" s="27"/>
      <c r="C319" s="38" t="s">
        <v>1008</v>
      </c>
      <c r="D319" s="26"/>
      <c r="E319" s="26"/>
      <c r="F319" s="30"/>
    </row>
    <row r="320" spans="1:6" ht="15.75">
      <c r="A320" s="26"/>
      <c r="B320" s="27"/>
      <c r="C320" s="28"/>
      <c r="D320" s="26"/>
      <c r="E320" s="26"/>
      <c r="F320" s="30"/>
    </row>
    <row r="321" spans="1:6" ht="15.75">
      <c r="A321" s="26"/>
      <c r="B321" s="27">
        <v>2012</v>
      </c>
      <c r="C321" s="28" t="s">
        <v>232</v>
      </c>
      <c r="D321" s="26" t="s">
        <v>159</v>
      </c>
      <c r="E321" s="26" t="s">
        <v>243</v>
      </c>
      <c r="F321" s="30">
        <v>0.24</v>
      </c>
    </row>
    <row r="322" spans="1:6" ht="15.75">
      <c r="A322" s="26"/>
      <c r="B322" s="27"/>
      <c r="C322" s="28" t="s">
        <v>1009</v>
      </c>
      <c r="D322" s="26"/>
      <c r="E322" s="26"/>
      <c r="F322" s="30"/>
    </row>
    <row r="323" spans="1:6" ht="15.75">
      <c r="A323" s="26"/>
      <c r="B323" s="27"/>
      <c r="C323" s="28"/>
      <c r="D323" s="26"/>
      <c r="E323" s="26"/>
      <c r="F323" s="30"/>
    </row>
    <row r="324" spans="1:6" ht="15.75">
      <c r="A324" s="26"/>
      <c r="B324" s="27">
        <v>2012</v>
      </c>
      <c r="C324" s="38" t="s">
        <v>232</v>
      </c>
      <c r="D324" s="26" t="s">
        <v>244</v>
      </c>
      <c r="E324" s="26" t="s">
        <v>245</v>
      </c>
      <c r="F324" s="30">
        <v>0.04</v>
      </c>
    </row>
    <row r="325" spans="1:6" ht="15.75">
      <c r="A325" s="26"/>
      <c r="B325" s="27"/>
      <c r="C325" s="38" t="s">
        <v>1009</v>
      </c>
      <c r="D325" s="26"/>
      <c r="E325" s="26"/>
      <c r="F325" s="30"/>
    </row>
    <row r="326" spans="1:6" ht="15.75">
      <c r="A326" s="26"/>
      <c r="B326" s="27">
        <v>2016</v>
      </c>
      <c r="C326" s="38" t="s">
        <v>237</v>
      </c>
      <c r="D326" s="26" t="s">
        <v>246</v>
      </c>
      <c r="E326" s="26" t="s">
        <v>999</v>
      </c>
      <c r="F326" s="30">
        <v>0.07</v>
      </c>
    </row>
    <row r="327" spans="1:6" ht="15.75">
      <c r="A327" s="26"/>
      <c r="B327" s="27"/>
      <c r="C327" s="38" t="s">
        <v>1010</v>
      </c>
      <c r="D327" s="26"/>
      <c r="E327" s="26"/>
      <c r="F327" s="30"/>
    </row>
    <row r="328" spans="1:6" ht="15.75">
      <c r="A328" s="26"/>
      <c r="B328" s="27"/>
      <c r="C328" s="28"/>
      <c r="D328" s="26"/>
      <c r="E328" s="26"/>
      <c r="F328" s="30"/>
    </row>
    <row r="329" spans="1:6" ht="15.75">
      <c r="A329" s="26"/>
      <c r="B329" s="27">
        <v>2018</v>
      </c>
      <c r="C329" s="38" t="s">
        <v>247</v>
      </c>
      <c r="D329" s="26" t="s">
        <v>230</v>
      </c>
      <c r="E329" s="26" t="s">
        <v>242</v>
      </c>
      <c r="F329" s="30">
        <v>0.56</v>
      </c>
    </row>
    <row r="330" spans="1:6" ht="15.75">
      <c r="A330" s="26"/>
      <c r="B330" s="27"/>
      <c r="C330" s="38" t="s">
        <v>1011</v>
      </c>
      <c r="D330" s="26"/>
      <c r="E330" s="26"/>
      <c r="F330" s="30"/>
    </row>
    <row r="331" spans="1:6" ht="15.75">
      <c r="A331" s="26"/>
      <c r="B331" s="27"/>
      <c r="C331" s="28"/>
      <c r="D331" s="26"/>
      <c r="E331" s="26"/>
      <c r="F331" s="30"/>
    </row>
    <row r="332" spans="1:6" ht="15.75">
      <c r="A332" s="26"/>
      <c r="B332" s="27">
        <v>2020</v>
      </c>
      <c r="C332" s="38" t="s">
        <v>248</v>
      </c>
      <c r="D332" s="26" t="s">
        <v>249</v>
      </c>
      <c r="E332" s="26" t="s">
        <v>230</v>
      </c>
      <c r="F332" s="30">
        <v>0.5</v>
      </c>
    </row>
    <row r="333" spans="1:6" ht="15.75">
      <c r="A333" s="26"/>
      <c r="B333" s="27"/>
      <c r="C333" s="38" t="s">
        <v>1012</v>
      </c>
      <c r="D333" s="26"/>
      <c r="E333" s="26"/>
      <c r="F333" s="30"/>
    </row>
    <row r="334" spans="1:6" ht="15.75">
      <c r="A334" s="26"/>
      <c r="B334" s="27"/>
      <c r="C334" s="28"/>
      <c r="D334" s="26"/>
      <c r="E334" s="26"/>
      <c r="F334" s="30"/>
    </row>
    <row r="335" spans="1:6" ht="15.75">
      <c r="A335" s="26"/>
      <c r="B335" s="27">
        <v>2022</v>
      </c>
      <c r="C335" s="38" t="s">
        <v>250</v>
      </c>
      <c r="D335" s="26" t="s">
        <v>145</v>
      </c>
      <c r="E335" s="26" t="s">
        <v>215</v>
      </c>
      <c r="F335" s="30">
        <v>0.2</v>
      </c>
    </row>
    <row r="336" spans="1:6" ht="15.75">
      <c r="A336" s="26"/>
      <c r="B336" s="27"/>
      <c r="C336" s="38" t="s">
        <v>1013</v>
      </c>
      <c r="D336" s="26"/>
      <c r="E336" s="26"/>
      <c r="F336" s="30"/>
    </row>
    <row r="337" spans="1:6" ht="15.75">
      <c r="A337" s="26"/>
      <c r="B337" s="27"/>
      <c r="C337" s="28"/>
      <c r="D337" s="26"/>
      <c r="E337" s="26"/>
      <c r="F337" s="30"/>
    </row>
    <row r="338" spans="1:6" ht="15.75">
      <c r="A338" s="26"/>
      <c r="B338" s="27">
        <v>2026</v>
      </c>
      <c r="C338" s="38" t="s">
        <v>251</v>
      </c>
      <c r="D338" s="26" t="s">
        <v>95</v>
      </c>
      <c r="E338" s="26" t="s">
        <v>239</v>
      </c>
      <c r="F338" s="30">
        <v>0.4</v>
      </c>
    </row>
    <row r="339" spans="1:6" ht="15.75">
      <c r="A339" s="26"/>
      <c r="B339" s="27"/>
      <c r="C339" s="38" t="s">
        <v>1014</v>
      </c>
      <c r="D339" s="26"/>
      <c r="E339" s="26"/>
      <c r="F339" s="30"/>
    </row>
    <row r="340" spans="1:6" ht="15.75">
      <c r="A340" s="26"/>
      <c r="B340" s="27"/>
      <c r="C340" s="28"/>
      <c r="D340" s="26"/>
      <c r="E340" s="26"/>
      <c r="F340" s="30"/>
    </row>
    <row r="341" spans="1:6" ht="15.75">
      <c r="A341" s="26"/>
      <c r="B341" s="27">
        <v>2028</v>
      </c>
      <c r="C341" s="38" t="s">
        <v>252</v>
      </c>
      <c r="D341" s="26" t="s">
        <v>249</v>
      </c>
      <c r="E341" s="26" t="s">
        <v>239</v>
      </c>
      <c r="F341" s="30">
        <v>0.48</v>
      </c>
    </row>
    <row r="342" spans="1:6" ht="15.75">
      <c r="A342" s="26"/>
      <c r="B342" s="27"/>
      <c r="C342" s="38" t="s">
        <v>1015</v>
      </c>
      <c r="D342" s="26"/>
      <c r="E342" s="26"/>
      <c r="F342" s="30"/>
    </row>
    <row r="343" spans="1:6" ht="15.75">
      <c r="A343" s="26"/>
      <c r="B343" s="27"/>
      <c r="C343" s="28"/>
      <c r="D343" s="26"/>
      <c r="E343" s="26"/>
      <c r="F343" s="30"/>
    </row>
    <row r="344" spans="1:6" ht="15.75">
      <c r="A344" s="33" t="s">
        <v>236</v>
      </c>
      <c r="B344" s="27">
        <v>2030</v>
      </c>
      <c r="C344" s="38" t="s">
        <v>249</v>
      </c>
      <c r="D344" s="26" t="s">
        <v>252</v>
      </c>
      <c r="E344" s="26" t="s">
        <v>230</v>
      </c>
      <c r="F344" s="30">
        <v>1.11</v>
      </c>
    </row>
    <row r="345" spans="1:6" ht="15.75">
      <c r="A345" s="26"/>
      <c r="B345" s="27"/>
      <c r="C345" s="38" t="s">
        <v>1016</v>
      </c>
      <c r="D345" s="26"/>
      <c r="E345" s="26"/>
      <c r="F345" s="30"/>
    </row>
    <row r="346" spans="1:6" ht="15.75">
      <c r="A346" s="26"/>
      <c r="B346" s="27"/>
      <c r="C346" s="28"/>
      <c r="D346" s="26"/>
      <c r="E346" s="26"/>
      <c r="F346" s="30"/>
    </row>
    <row r="347" spans="1:6" ht="15.75">
      <c r="A347" s="26"/>
      <c r="B347" s="27">
        <v>2034</v>
      </c>
      <c r="C347" s="38" t="s">
        <v>253</v>
      </c>
      <c r="D347" s="26" t="s">
        <v>230</v>
      </c>
      <c r="E347" s="26" t="s">
        <v>242</v>
      </c>
      <c r="F347" s="30">
        <v>0.38</v>
      </c>
    </row>
    <row r="348" spans="1:6" ht="15.75">
      <c r="A348" s="26"/>
      <c r="B348" s="27"/>
      <c r="C348" s="38" t="s">
        <v>1017</v>
      </c>
      <c r="D348" s="26"/>
      <c r="E348" s="26"/>
      <c r="F348" s="30"/>
    </row>
    <row r="349" spans="1:6" ht="15.75">
      <c r="A349" s="26"/>
      <c r="B349" s="27"/>
      <c r="C349" s="28"/>
      <c r="D349" s="26"/>
      <c r="E349" s="26"/>
      <c r="F349" s="30"/>
    </row>
    <row r="350" spans="1:6" s="74" customFormat="1" ht="15.75">
      <c r="A350" s="50" t="s">
        <v>1066</v>
      </c>
      <c r="B350" s="72">
        <v>2036</v>
      </c>
      <c r="C350" s="73" t="s">
        <v>254</v>
      </c>
      <c r="D350" s="50" t="s">
        <v>255</v>
      </c>
      <c r="E350" s="50" t="s">
        <v>221</v>
      </c>
      <c r="F350" s="36">
        <v>-0.17</v>
      </c>
    </row>
    <row r="351" spans="1:6" s="74" customFormat="1" ht="15.75">
      <c r="A351" s="50" t="s">
        <v>1067</v>
      </c>
      <c r="B351" s="72"/>
      <c r="C351" s="73" t="s">
        <v>1018</v>
      </c>
      <c r="D351" s="50"/>
      <c r="E351" s="50"/>
      <c r="F351" s="36"/>
    </row>
    <row r="352" spans="1:6" ht="15.75">
      <c r="A352" s="100" t="s">
        <v>1068</v>
      </c>
      <c r="B352" s="27"/>
      <c r="C352" s="38"/>
      <c r="D352" s="26"/>
      <c r="E352" s="26"/>
      <c r="F352" s="30"/>
    </row>
    <row r="353" spans="1:6" ht="15.75">
      <c r="A353" s="100"/>
      <c r="B353" s="27">
        <v>2038</v>
      </c>
      <c r="C353" s="38" t="s">
        <v>256</v>
      </c>
      <c r="D353" s="26" t="s">
        <v>230</v>
      </c>
      <c r="E353" s="26" t="s">
        <v>242</v>
      </c>
      <c r="F353" s="30">
        <v>0.32</v>
      </c>
    </row>
    <row r="354" spans="1:6" ht="15.75">
      <c r="A354" s="100" t="s">
        <v>1069</v>
      </c>
      <c r="B354" s="27"/>
      <c r="C354" s="38" t="s">
        <v>1019</v>
      </c>
      <c r="D354" s="26"/>
      <c r="E354" s="26"/>
      <c r="F354" s="30"/>
    </row>
    <row r="355" spans="1:6" ht="15.75">
      <c r="A355" s="101"/>
      <c r="B355" s="27"/>
      <c r="C355" s="38"/>
      <c r="D355" s="26"/>
      <c r="E355" s="26"/>
      <c r="F355" s="30"/>
    </row>
    <row r="356" spans="1:6" ht="15.75">
      <c r="A356" s="26"/>
      <c r="B356" s="27">
        <v>2042</v>
      </c>
      <c r="C356" s="38" t="s">
        <v>242</v>
      </c>
      <c r="D356" s="26" t="s">
        <v>247</v>
      </c>
      <c r="E356" s="26" t="s">
        <v>230</v>
      </c>
      <c r="F356" s="30">
        <v>0.93</v>
      </c>
    </row>
    <row r="357" spans="1:6" ht="15.75">
      <c r="A357" s="26"/>
      <c r="B357" s="27"/>
      <c r="C357" s="38" t="s">
        <v>1020</v>
      </c>
      <c r="D357" s="26"/>
      <c r="E357" s="26"/>
      <c r="F357" s="30"/>
    </row>
    <row r="358" spans="1:6" ht="15.75">
      <c r="A358" s="26"/>
      <c r="B358" s="27"/>
      <c r="C358" s="38"/>
      <c r="D358" s="26"/>
      <c r="E358" s="26"/>
      <c r="F358" s="30"/>
    </row>
    <row r="359" spans="1:6" ht="15.75">
      <c r="A359" s="26"/>
      <c r="B359" s="27">
        <v>2044</v>
      </c>
      <c r="C359" s="38" t="s">
        <v>163</v>
      </c>
      <c r="D359" s="26" t="s">
        <v>232</v>
      </c>
      <c r="E359" s="26" t="s">
        <v>239</v>
      </c>
      <c r="F359" s="30">
        <v>0.18</v>
      </c>
    </row>
    <row r="360" spans="1:6" ht="15.75">
      <c r="A360" s="26"/>
      <c r="B360" s="27"/>
      <c r="C360" s="38" t="s">
        <v>1021</v>
      </c>
      <c r="D360" s="26"/>
      <c r="E360" s="26"/>
      <c r="F360" s="30"/>
    </row>
    <row r="361" spans="1:6" ht="15.75">
      <c r="A361" s="26"/>
      <c r="B361" s="27"/>
      <c r="C361" s="28"/>
      <c r="D361" s="26"/>
      <c r="E361" s="26"/>
      <c r="F361" s="30"/>
    </row>
    <row r="362" spans="1:6" ht="15.75">
      <c r="A362" s="26"/>
      <c r="B362" s="27"/>
      <c r="C362" s="28"/>
      <c r="D362" s="26"/>
      <c r="E362" s="26"/>
      <c r="F362" s="30"/>
    </row>
    <row r="363" spans="1:6" ht="15.75">
      <c r="A363" s="26"/>
      <c r="B363" s="27"/>
      <c r="C363" s="28"/>
      <c r="D363" s="26"/>
      <c r="E363" s="26"/>
      <c r="F363" s="30"/>
    </row>
    <row r="364" spans="1:6" ht="15.75">
      <c r="A364" s="26"/>
      <c r="B364" s="27">
        <v>2048</v>
      </c>
      <c r="C364" s="38" t="s">
        <v>257</v>
      </c>
      <c r="D364" s="26" t="s">
        <v>239</v>
      </c>
      <c r="E364" s="26" t="s">
        <v>232</v>
      </c>
      <c r="F364" s="30">
        <v>1.09</v>
      </c>
    </row>
    <row r="365" spans="1:6" ht="15.75">
      <c r="A365" s="26"/>
      <c r="B365" s="27"/>
      <c r="C365" s="38" t="s">
        <v>1022</v>
      </c>
      <c r="D365" s="26"/>
      <c r="E365" s="26"/>
      <c r="F365" s="30"/>
    </row>
    <row r="366" spans="1:6" ht="15.75">
      <c r="A366" s="26"/>
      <c r="B366" s="27"/>
      <c r="C366" s="38"/>
      <c r="D366" s="26"/>
      <c r="E366" s="26"/>
      <c r="F366" s="30"/>
    </row>
    <row r="367" spans="1:255" ht="15.75">
      <c r="A367" s="50"/>
      <c r="B367" s="72"/>
      <c r="C367" s="76"/>
      <c r="D367" s="50"/>
      <c r="E367" s="35" t="s">
        <v>169</v>
      </c>
      <c r="F367" s="36">
        <f>SUM(F312:F364)</f>
        <v>7.8</v>
      </c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  <c r="AE367" s="74"/>
      <c r="AF367" s="74"/>
      <c r="AG367" s="74"/>
      <c r="AH367" s="74"/>
      <c r="AI367" s="74"/>
      <c r="AJ367" s="74"/>
      <c r="AK367" s="74"/>
      <c r="AL367" s="74"/>
      <c r="AM367" s="74"/>
      <c r="AN367" s="74"/>
      <c r="AO367" s="74"/>
      <c r="AP367" s="74"/>
      <c r="AQ367" s="74"/>
      <c r="AR367" s="74"/>
      <c r="AS367" s="74"/>
      <c r="AT367" s="74"/>
      <c r="AU367" s="74"/>
      <c r="AV367" s="74"/>
      <c r="AW367" s="74"/>
      <c r="AX367" s="74"/>
      <c r="AY367" s="74"/>
      <c r="AZ367" s="74"/>
      <c r="BA367" s="74"/>
      <c r="BB367" s="74"/>
      <c r="BC367" s="74"/>
      <c r="BD367" s="74"/>
      <c r="BE367" s="74"/>
      <c r="BF367" s="74"/>
      <c r="BG367" s="74"/>
      <c r="BH367" s="74"/>
      <c r="BI367" s="74"/>
      <c r="BJ367" s="74"/>
      <c r="BK367" s="74"/>
      <c r="BL367" s="74"/>
      <c r="BM367" s="74"/>
      <c r="BN367" s="74"/>
      <c r="BO367" s="74"/>
      <c r="BP367" s="74"/>
      <c r="BQ367" s="74"/>
      <c r="BR367" s="74"/>
      <c r="BS367" s="74"/>
      <c r="BT367" s="74"/>
      <c r="BU367" s="74"/>
      <c r="BV367" s="74"/>
      <c r="BW367" s="74"/>
      <c r="BX367" s="74"/>
      <c r="BY367" s="74"/>
      <c r="BZ367" s="74"/>
      <c r="CA367" s="74"/>
      <c r="CB367" s="74"/>
      <c r="CC367" s="74"/>
      <c r="CD367" s="74"/>
      <c r="CE367" s="74"/>
      <c r="CF367" s="74"/>
      <c r="CG367" s="74"/>
      <c r="CH367" s="74"/>
      <c r="CI367" s="74"/>
      <c r="CJ367" s="74"/>
      <c r="CK367" s="74"/>
      <c r="CL367" s="74"/>
      <c r="CM367" s="74"/>
      <c r="CN367" s="74"/>
      <c r="CO367" s="74"/>
      <c r="CP367" s="74"/>
      <c r="CQ367" s="74"/>
      <c r="CR367" s="74"/>
      <c r="CS367" s="74"/>
      <c r="CT367" s="74"/>
      <c r="CU367" s="74"/>
      <c r="CV367" s="74"/>
      <c r="CW367" s="74"/>
      <c r="CX367" s="74"/>
      <c r="CY367" s="74"/>
      <c r="CZ367" s="74"/>
      <c r="DA367" s="74"/>
      <c r="DB367" s="74"/>
      <c r="DC367" s="74"/>
      <c r="DD367" s="74"/>
      <c r="DE367" s="74"/>
      <c r="DF367" s="74"/>
      <c r="DG367" s="74"/>
      <c r="DH367" s="74"/>
      <c r="DI367" s="74"/>
      <c r="DJ367" s="74"/>
      <c r="DK367" s="74"/>
      <c r="DL367" s="74"/>
      <c r="DM367" s="74"/>
      <c r="DN367" s="74"/>
      <c r="DO367" s="74"/>
      <c r="DP367" s="74"/>
      <c r="DQ367" s="74"/>
      <c r="DR367" s="74"/>
      <c r="DS367" s="74"/>
      <c r="DT367" s="74"/>
      <c r="DU367" s="74"/>
      <c r="DV367" s="74"/>
      <c r="DW367" s="74"/>
      <c r="DX367" s="74"/>
      <c r="DY367" s="74"/>
      <c r="DZ367" s="74"/>
      <c r="EA367" s="74"/>
      <c r="EB367" s="74"/>
      <c r="EC367" s="74"/>
      <c r="ED367" s="74"/>
      <c r="EE367" s="74"/>
      <c r="EF367" s="74"/>
      <c r="EG367" s="74"/>
      <c r="EH367" s="74"/>
      <c r="EI367" s="74"/>
      <c r="EJ367" s="74"/>
      <c r="EK367" s="74"/>
      <c r="EL367" s="74"/>
      <c r="EM367" s="74"/>
      <c r="EN367" s="74"/>
      <c r="EO367" s="74"/>
      <c r="EP367" s="74"/>
      <c r="EQ367" s="74"/>
      <c r="ER367" s="74"/>
      <c r="ES367" s="74"/>
      <c r="ET367" s="74"/>
      <c r="EU367" s="74"/>
      <c r="EV367" s="74"/>
      <c r="EW367" s="74"/>
      <c r="EX367" s="74"/>
      <c r="EY367" s="74"/>
      <c r="EZ367" s="74"/>
      <c r="FA367" s="74"/>
      <c r="FB367" s="74"/>
      <c r="FC367" s="74"/>
      <c r="FD367" s="74"/>
      <c r="FE367" s="74"/>
      <c r="FF367" s="74"/>
      <c r="FG367" s="74"/>
      <c r="FH367" s="74"/>
      <c r="FI367" s="74"/>
      <c r="FJ367" s="74"/>
      <c r="FK367" s="74"/>
      <c r="FL367" s="74"/>
      <c r="FM367" s="74"/>
      <c r="FN367" s="74"/>
      <c r="FO367" s="74"/>
      <c r="FP367" s="74"/>
      <c r="FQ367" s="74"/>
      <c r="FR367" s="74"/>
      <c r="FS367" s="74"/>
      <c r="FT367" s="74"/>
      <c r="FU367" s="74"/>
      <c r="FV367" s="74"/>
      <c r="FW367" s="74"/>
      <c r="FX367" s="74"/>
      <c r="FY367" s="74"/>
      <c r="FZ367" s="74"/>
      <c r="GA367" s="74"/>
      <c r="GB367" s="74"/>
      <c r="GC367" s="74"/>
      <c r="GD367" s="74"/>
      <c r="GE367" s="74"/>
      <c r="GF367" s="74"/>
      <c r="GG367" s="74"/>
      <c r="GH367" s="74"/>
      <c r="GI367" s="74"/>
      <c r="GJ367" s="74"/>
      <c r="GK367" s="74"/>
      <c r="GL367" s="74"/>
      <c r="GM367" s="74"/>
      <c r="GN367" s="74"/>
      <c r="GO367" s="74"/>
      <c r="GP367" s="74"/>
      <c r="GQ367" s="74"/>
      <c r="GR367" s="74"/>
      <c r="GS367" s="74"/>
      <c r="GT367" s="74"/>
      <c r="GU367" s="74"/>
      <c r="GV367" s="74"/>
      <c r="GW367" s="74"/>
      <c r="GX367" s="74"/>
      <c r="GY367" s="74"/>
      <c r="GZ367" s="74"/>
      <c r="HA367" s="74"/>
      <c r="HB367" s="74"/>
      <c r="HC367" s="74"/>
      <c r="HD367" s="74"/>
      <c r="HE367" s="74"/>
      <c r="HF367" s="74"/>
      <c r="HG367" s="74"/>
      <c r="HH367" s="74"/>
      <c r="HI367" s="74"/>
      <c r="HJ367" s="74"/>
      <c r="HK367" s="74"/>
      <c r="HL367" s="74"/>
      <c r="HM367" s="74"/>
      <c r="HN367" s="74"/>
      <c r="HO367" s="74"/>
      <c r="HP367" s="74"/>
      <c r="HQ367" s="74"/>
      <c r="HR367" s="74"/>
      <c r="HS367" s="74"/>
      <c r="HT367" s="74"/>
      <c r="HU367" s="74"/>
      <c r="HV367" s="74"/>
      <c r="HW367" s="74"/>
      <c r="HX367" s="74"/>
      <c r="HY367" s="74"/>
      <c r="HZ367" s="74"/>
      <c r="IA367" s="74"/>
      <c r="IB367" s="74"/>
      <c r="IC367" s="74"/>
      <c r="ID367" s="74"/>
      <c r="IE367" s="74"/>
      <c r="IF367" s="74"/>
      <c r="IG367" s="74"/>
      <c r="IH367" s="74"/>
      <c r="II367" s="74"/>
      <c r="IJ367" s="74"/>
      <c r="IK367" s="74"/>
      <c r="IL367" s="74"/>
      <c r="IM367" s="74"/>
      <c r="IN367" s="74"/>
      <c r="IO367" s="74"/>
      <c r="IP367" s="74"/>
      <c r="IQ367" s="74"/>
      <c r="IR367" s="74"/>
      <c r="IS367" s="74"/>
      <c r="IT367" s="74"/>
      <c r="IU367" s="74"/>
    </row>
    <row r="368" spans="1:6" ht="15.75">
      <c r="A368" s="26"/>
      <c r="B368" s="27"/>
      <c r="C368" s="37"/>
      <c r="D368" s="26"/>
      <c r="E368" s="26"/>
      <c r="F368" s="30"/>
    </row>
    <row r="369" spans="1:6" ht="15.75">
      <c r="A369" s="26"/>
      <c r="B369" s="27"/>
      <c r="C369" s="37"/>
      <c r="D369" s="26"/>
      <c r="E369" s="26"/>
      <c r="F369" s="30"/>
    </row>
    <row r="370" spans="1:6" ht="15.75">
      <c r="A370" s="39"/>
      <c r="B370" s="40"/>
      <c r="C370" s="47"/>
      <c r="D370" s="29" t="s">
        <v>258</v>
      </c>
      <c r="E370" s="48" t="s">
        <v>192</v>
      </c>
      <c r="F370" s="49">
        <f>F259</f>
        <v>6.085</v>
      </c>
    </row>
    <row r="371" spans="1:6" ht="15.75">
      <c r="A371" s="26"/>
      <c r="B371" s="27"/>
      <c r="C371" s="26"/>
      <c r="D371" s="26"/>
      <c r="E371" s="35" t="s">
        <v>193</v>
      </c>
      <c r="F371" s="36">
        <v>0</v>
      </c>
    </row>
    <row r="372" spans="1:6" ht="15.75">
      <c r="A372" s="26"/>
      <c r="B372" s="27"/>
      <c r="C372" s="37"/>
      <c r="D372" s="26"/>
      <c r="E372" s="35" t="s">
        <v>194</v>
      </c>
      <c r="F372" s="36">
        <f>F273</f>
        <v>3.3379999999999996</v>
      </c>
    </row>
    <row r="373" spans="1:6" ht="15.75">
      <c r="A373" s="26"/>
      <c r="B373" s="27"/>
      <c r="C373" s="37"/>
      <c r="D373" s="26"/>
      <c r="E373" s="35" t="s">
        <v>195</v>
      </c>
      <c r="F373" s="36">
        <f>F310</f>
        <v>12.579</v>
      </c>
    </row>
    <row r="374" spans="1:6" ht="15.75">
      <c r="A374" s="26"/>
      <c r="B374" s="27"/>
      <c r="C374" s="37"/>
      <c r="D374" s="26"/>
      <c r="E374" s="35" t="s">
        <v>196</v>
      </c>
      <c r="F374" s="36">
        <f>F367</f>
        <v>7.8</v>
      </c>
    </row>
    <row r="375" spans="1:6" ht="15.75">
      <c r="A375" s="26"/>
      <c r="B375" s="27"/>
      <c r="C375" s="26"/>
      <c r="D375" s="26"/>
      <c r="E375" s="35" t="s">
        <v>197</v>
      </c>
      <c r="F375" s="36">
        <f>SUM(F370:F374)</f>
        <v>29.802000000000003</v>
      </c>
    </row>
    <row r="376" spans="1:6" ht="15.75">
      <c r="A376" s="26"/>
      <c r="B376" s="27"/>
      <c r="C376" s="37"/>
      <c r="D376" s="26"/>
      <c r="E376" s="35" t="s">
        <v>198</v>
      </c>
      <c r="F376" s="36">
        <v>36.73</v>
      </c>
    </row>
    <row r="377" spans="1:6" ht="15.75">
      <c r="A377" s="26"/>
      <c r="B377" s="27"/>
      <c r="C377" s="37"/>
      <c r="D377" s="26"/>
      <c r="E377" s="50"/>
      <c r="F377" s="36"/>
    </row>
    <row r="378" spans="1:6" ht="15.75">
      <c r="A378" s="26"/>
      <c r="B378" s="27"/>
      <c r="C378" s="37"/>
      <c r="D378" s="26"/>
      <c r="E378" s="35" t="s">
        <v>199</v>
      </c>
      <c r="F378" s="36">
        <f>F375+F376</f>
        <v>66.532</v>
      </c>
    </row>
    <row r="379" spans="1:6" ht="15.75">
      <c r="A379" s="44"/>
      <c r="B379" s="45"/>
      <c r="C379" s="51"/>
      <c r="D379" s="44"/>
      <c r="E379" s="52" t="s">
        <v>200</v>
      </c>
      <c r="F379" s="53">
        <f>(F375/F378)*100</f>
        <v>44.79348283532737</v>
      </c>
    </row>
    <row r="380" spans="1:6" ht="16.5" thickBot="1">
      <c r="A380" s="54"/>
      <c r="B380" s="55"/>
      <c r="C380" s="56"/>
      <c r="D380" s="57"/>
      <c r="E380" s="58"/>
      <c r="F380" s="59"/>
    </row>
    <row r="381" spans="1:6" ht="16.5" thickBot="1">
      <c r="A381" s="60"/>
      <c r="B381" s="61"/>
      <c r="C381" s="62"/>
      <c r="D381" s="17" t="s">
        <v>368</v>
      </c>
      <c r="E381" s="63"/>
      <c r="F381" s="64"/>
    </row>
    <row r="382" spans="1:6" ht="15.75">
      <c r="A382" s="65"/>
      <c r="B382" s="66"/>
      <c r="C382" s="67"/>
      <c r="D382" s="10"/>
      <c r="E382" s="68"/>
      <c r="F382" s="69"/>
    </row>
    <row r="383" spans="1:6" ht="15.75">
      <c r="A383" s="23" t="s">
        <v>84</v>
      </c>
      <c r="B383" s="24"/>
      <c r="C383" s="23" t="s">
        <v>85</v>
      </c>
      <c r="D383" s="70" t="s">
        <v>86</v>
      </c>
      <c r="E383" s="70" t="s">
        <v>87</v>
      </c>
      <c r="F383" s="71" t="s">
        <v>88</v>
      </c>
    </row>
    <row r="384" spans="1:6" ht="15.75">
      <c r="A384" s="26"/>
      <c r="B384" s="27"/>
      <c r="C384" s="26"/>
      <c r="D384" s="23" t="s">
        <v>9</v>
      </c>
      <c r="E384" s="26"/>
      <c r="F384" s="30"/>
    </row>
    <row r="385" spans="1:6" ht="15.75">
      <c r="A385" s="26"/>
      <c r="B385" s="27"/>
      <c r="C385" s="28"/>
      <c r="D385" s="26"/>
      <c r="E385" s="26"/>
      <c r="F385" s="30"/>
    </row>
    <row r="386" spans="1:6" ht="15.75">
      <c r="A386" s="33" t="s">
        <v>89</v>
      </c>
      <c r="B386" s="27"/>
      <c r="C386" s="38" t="s">
        <v>96</v>
      </c>
      <c r="D386" s="26" t="s">
        <v>259</v>
      </c>
      <c r="E386" s="26" t="s">
        <v>260</v>
      </c>
      <c r="F386" s="34" t="s">
        <v>261</v>
      </c>
    </row>
    <row r="387" spans="1:6" ht="15.75">
      <c r="A387" s="33" t="s">
        <v>93</v>
      </c>
      <c r="B387" s="27"/>
      <c r="C387" s="28" t="s">
        <v>262</v>
      </c>
      <c r="D387" s="26"/>
      <c r="E387" s="26"/>
      <c r="F387" s="30"/>
    </row>
    <row r="388" spans="1:6" ht="15.75">
      <c r="A388" s="26"/>
      <c r="B388" s="27"/>
      <c r="C388" s="28"/>
      <c r="D388" s="26"/>
      <c r="E388" s="26"/>
      <c r="F388" s="30"/>
    </row>
    <row r="389" spans="1:6" ht="15.75">
      <c r="A389" s="33" t="s">
        <v>98</v>
      </c>
      <c r="B389" s="27"/>
      <c r="C389" s="38" t="s">
        <v>263</v>
      </c>
      <c r="D389" s="26" t="s">
        <v>264</v>
      </c>
      <c r="E389" s="26" t="s">
        <v>265</v>
      </c>
      <c r="F389" s="30">
        <v>1.25</v>
      </c>
    </row>
    <row r="390" spans="1:6" ht="15.75">
      <c r="A390" s="26"/>
      <c r="B390" s="27"/>
      <c r="C390" s="38" t="s">
        <v>1072</v>
      </c>
      <c r="D390" s="26"/>
      <c r="E390" s="26"/>
      <c r="F390" s="30"/>
    </row>
    <row r="391" spans="1:6" ht="15.75">
      <c r="A391" s="26"/>
      <c r="B391" s="27"/>
      <c r="C391" s="38" t="s">
        <v>266</v>
      </c>
      <c r="D391" s="26" t="s">
        <v>267</v>
      </c>
      <c r="E391" s="26" t="s">
        <v>268</v>
      </c>
      <c r="F391" s="30">
        <v>0.634</v>
      </c>
    </row>
    <row r="392" spans="1:6" ht="15.75">
      <c r="A392" s="26"/>
      <c r="B392" s="27"/>
      <c r="C392" s="38"/>
      <c r="D392" s="26"/>
      <c r="E392" s="26"/>
      <c r="F392" s="30"/>
    </row>
    <row r="393" spans="1:6" ht="15.75">
      <c r="A393" s="26"/>
      <c r="B393" s="27"/>
      <c r="C393" s="38" t="s">
        <v>266</v>
      </c>
      <c r="D393" s="26" t="s">
        <v>269</v>
      </c>
      <c r="E393" s="26" t="s">
        <v>270</v>
      </c>
      <c r="F393" s="30">
        <v>0.426</v>
      </c>
    </row>
    <row r="394" spans="1:6" ht="15.75">
      <c r="A394" s="26"/>
      <c r="B394" s="27"/>
      <c r="C394" s="38"/>
      <c r="D394" s="26"/>
      <c r="E394" s="26"/>
      <c r="F394" s="30"/>
    </row>
    <row r="395" spans="1:6" ht="15.75">
      <c r="A395" s="26"/>
      <c r="B395" s="27"/>
      <c r="C395" s="38" t="s">
        <v>90</v>
      </c>
      <c r="D395" s="26" t="s">
        <v>271</v>
      </c>
      <c r="E395" s="26" t="s">
        <v>260</v>
      </c>
      <c r="F395" s="30">
        <v>2.809</v>
      </c>
    </row>
    <row r="396" spans="1:6" ht="15.75">
      <c r="A396" s="26"/>
      <c r="B396" s="27"/>
      <c r="C396" s="38"/>
      <c r="D396" s="26"/>
      <c r="E396" s="26"/>
      <c r="F396" s="30"/>
    </row>
    <row r="397" spans="1:6" ht="15.75">
      <c r="A397" s="26"/>
      <c r="B397" s="27">
        <v>3042</v>
      </c>
      <c r="C397" s="28" t="s">
        <v>272</v>
      </c>
      <c r="D397" s="26" t="s">
        <v>273</v>
      </c>
      <c r="E397" s="26" t="s">
        <v>274</v>
      </c>
      <c r="F397" s="30">
        <v>0.09</v>
      </c>
    </row>
    <row r="398" spans="1:6" ht="15.75">
      <c r="A398" s="26"/>
      <c r="B398" s="27"/>
      <c r="C398" s="28" t="s">
        <v>117</v>
      </c>
      <c r="D398" s="26"/>
      <c r="E398" s="26"/>
      <c r="F398" s="30"/>
    </row>
    <row r="399" spans="1:6" ht="15.75">
      <c r="A399" s="26"/>
      <c r="B399" s="27"/>
      <c r="C399" s="28"/>
      <c r="D399" s="26"/>
      <c r="E399" s="26"/>
      <c r="F399" s="30"/>
    </row>
    <row r="400" spans="1:6" ht="15.75">
      <c r="A400" s="26"/>
      <c r="B400" s="27">
        <v>3056</v>
      </c>
      <c r="C400" s="28" t="s">
        <v>273</v>
      </c>
      <c r="D400" s="26" t="s">
        <v>146</v>
      </c>
      <c r="E400" s="26" t="s">
        <v>272</v>
      </c>
      <c r="F400" s="30">
        <v>0.69</v>
      </c>
    </row>
    <row r="401" spans="1:6" ht="15.75">
      <c r="A401" s="26"/>
      <c r="B401" s="27"/>
      <c r="C401" s="28" t="s">
        <v>117</v>
      </c>
      <c r="D401" s="26"/>
      <c r="E401" s="26"/>
      <c r="F401" s="30"/>
    </row>
    <row r="402" spans="1:6" ht="15.75">
      <c r="A402" s="26"/>
      <c r="B402" s="27"/>
      <c r="C402" s="28"/>
      <c r="D402" s="26"/>
      <c r="E402" s="26"/>
      <c r="F402" s="30"/>
    </row>
    <row r="403" spans="1:6" ht="15.75">
      <c r="A403" s="26"/>
      <c r="B403" s="27">
        <v>3064</v>
      </c>
      <c r="C403" s="28" t="s">
        <v>275</v>
      </c>
      <c r="D403" s="26" t="s">
        <v>274</v>
      </c>
      <c r="E403" s="26" t="s">
        <v>276</v>
      </c>
      <c r="F403" s="30">
        <v>0.76</v>
      </c>
    </row>
    <row r="404" spans="1:6" ht="15.75">
      <c r="A404" s="26"/>
      <c r="B404" s="27"/>
      <c r="C404" s="28" t="s">
        <v>117</v>
      </c>
      <c r="D404" s="26"/>
      <c r="E404" s="26"/>
      <c r="F404" s="30"/>
    </row>
    <row r="405" spans="1:6" ht="15.75">
      <c r="A405" s="26"/>
      <c r="B405" s="27"/>
      <c r="C405" s="28"/>
      <c r="D405" s="26"/>
      <c r="E405" s="26"/>
      <c r="F405" s="30"/>
    </row>
    <row r="406" spans="1:255" ht="15.75">
      <c r="A406" s="50"/>
      <c r="B406" s="72"/>
      <c r="C406" s="73"/>
      <c r="D406" s="50"/>
      <c r="E406" s="35" t="s">
        <v>106</v>
      </c>
      <c r="F406" s="36">
        <f>SUM(F389:F403)</f>
        <v>6.658999999999999</v>
      </c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  <c r="AJ406" s="74"/>
      <c r="AK406" s="74"/>
      <c r="AL406" s="74"/>
      <c r="AM406" s="74"/>
      <c r="AN406" s="74"/>
      <c r="AO406" s="74"/>
      <c r="AP406" s="74"/>
      <c r="AQ406" s="74"/>
      <c r="AR406" s="74"/>
      <c r="AS406" s="74"/>
      <c r="AT406" s="74"/>
      <c r="AU406" s="74"/>
      <c r="AV406" s="74"/>
      <c r="AW406" s="74"/>
      <c r="AX406" s="74"/>
      <c r="AY406" s="74"/>
      <c r="AZ406" s="74"/>
      <c r="BA406" s="74"/>
      <c r="BB406" s="74"/>
      <c r="BC406" s="74"/>
      <c r="BD406" s="74"/>
      <c r="BE406" s="74"/>
      <c r="BF406" s="74"/>
      <c r="BG406" s="74"/>
      <c r="BH406" s="74"/>
      <c r="BI406" s="74"/>
      <c r="BJ406" s="74"/>
      <c r="BK406" s="74"/>
      <c r="BL406" s="74"/>
      <c r="BM406" s="74"/>
      <c r="BN406" s="74"/>
      <c r="BO406" s="74"/>
      <c r="BP406" s="74"/>
      <c r="BQ406" s="74"/>
      <c r="BR406" s="74"/>
      <c r="BS406" s="74"/>
      <c r="BT406" s="74"/>
      <c r="BU406" s="74"/>
      <c r="BV406" s="74"/>
      <c r="BW406" s="74"/>
      <c r="BX406" s="74"/>
      <c r="BY406" s="74"/>
      <c r="BZ406" s="74"/>
      <c r="CA406" s="74"/>
      <c r="CB406" s="74"/>
      <c r="CC406" s="74"/>
      <c r="CD406" s="74"/>
      <c r="CE406" s="74"/>
      <c r="CF406" s="74"/>
      <c r="CG406" s="74"/>
      <c r="CH406" s="74"/>
      <c r="CI406" s="74"/>
      <c r="CJ406" s="74"/>
      <c r="CK406" s="74"/>
      <c r="CL406" s="74"/>
      <c r="CM406" s="74"/>
      <c r="CN406" s="74"/>
      <c r="CO406" s="74"/>
      <c r="CP406" s="74"/>
      <c r="CQ406" s="74"/>
      <c r="CR406" s="74"/>
      <c r="CS406" s="74"/>
      <c r="CT406" s="74"/>
      <c r="CU406" s="74"/>
      <c r="CV406" s="74"/>
      <c r="CW406" s="74"/>
      <c r="CX406" s="74"/>
      <c r="CY406" s="74"/>
      <c r="CZ406" s="74"/>
      <c r="DA406" s="74"/>
      <c r="DB406" s="74"/>
      <c r="DC406" s="74"/>
      <c r="DD406" s="74"/>
      <c r="DE406" s="74"/>
      <c r="DF406" s="74"/>
      <c r="DG406" s="74"/>
      <c r="DH406" s="74"/>
      <c r="DI406" s="74"/>
      <c r="DJ406" s="74"/>
      <c r="DK406" s="74"/>
      <c r="DL406" s="74"/>
      <c r="DM406" s="74"/>
      <c r="DN406" s="74"/>
      <c r="DO406" s="74"/>
      <c r="DP406" s="74"/>
      <c r="DQ406" s="74"/>
      <c r="DR406" s="74"/>
      <c r="DS406" s="74"/>
      <c r="DT406" s="74"/>
      <c r="DU406" s="74"/>
      <c r="DV406" s="74"/>
      <c r="DW406" s="74"/>
      <c r="DX406" s="74"/>
      <c r="DY406" s="74"/>
      <c r="DZ406" s="74"/>
      <c r="EA406" s="74"/>
      <c r="EB406" s="74"/>
      <c r="EC406" s="74"/>
      <c r="ED406" s="74"/>
      <c r="EE406" s="74"/>
      <c r="EF406" s="74"/>
      <c r="EG406" s="74"/>
      <c r="EH406" s="74"/>
      <c r="EI406" s="74"/>
      <c r="EJ406" s="74"/>
      <c r="EK406" s="74"/>
      <c r="EL406" s="74"/>
      <c r="EM406" s="74"/>
      <c r="EN406" s="74"/>
      <c r="EO406" s="74"/>
      <c r="EP406" s="74"/>
      <c r="EQ406" s="74"/>
      <c r="ER406" s="74"/>
      <c r="ES406" s="74"/>
      <c r="ET406" s="74"/>
      <c r="EU406" s="74"/>
      <c r="EV406" s="74"/>
      <c r="EW406" s="74"/>
      <c r="EX406" s="74"/>
      <c r="EY406" s="74"/>
      <c r="EZ406" s="74"/>
      <c r="FA406" s="74"/>
      <c r="FB406" s="74"/>
      <c r="FC406" s="74"/>
      <c r="FD406" s="74"/>
      <c r="FE406" s="74"/>
      <c r="FF406" s="74"/>
      <c r="FG406" s="74"/>
      <c r="FH406" s="74"/>
      <c r="FI406" s="74"/>
      <c r="FJ406" s="74"/>
      <c r="FK406" s="74"/>
      <c r="FL406" s="74"/>
      <c r="FM406" s="74"/>
      <c r="FN406" s="74"/>
      <c r="FO406" s="74"/>
      <c r="FP406" s="74"/>
      <c r="FQ406" s="74"/>
      <c r="FR406" s="74"/>
      <c r="FS406" s="74"/>
      <c r="FT406" s="74"/>
      <c r="FU406" s="74"/>
      <c r="FV406" s="74"/>
      <c r="FW406" s="74"/>
      <c r="FX406" s="74"/>
      <c r="FY406" s="74"/>
      <c r="FZ406" s="74"/>
      <c r="GA406" s="74"/>
      <c r="GB406" s="74"/>
      <c r="GC406" s="74"/>
      <c r="GD406" s="74"/>
      <c r="GE406" s="74"/>
      <c r="GF406" s="74"/>
      <c r="GG406" s="74"/>
      <c r="GH406" s="74"/>
      <c r="GI406" s="74"/>
      <c r="GJ406" s="74"/>
      <c r="GK406" s="74"/>
      <c r="GL406" s="74"/>
      <c r="GM406" s="74"/>
      <c r="GN406" s="74"/>
      <c r="GO406" s="74"/>
      <c r="GP406" s="74"/>
      <c r="GQ406" s="74"/>
      <c r="GR406" s="74"/>
      <c r="GS406" s="74"/>
      <c r="GT406" s="74"/>
      <c r="GU406" s="74"/>
      <c r="GV406" s="74"/>
      <c r="GW406" s="74"/>
      <c r="GX406" s="74"/>
      <c r="GY406" s="74"/>
      <c r="GZ406" s="74"/>
      <c r="HA406" s="74"/>
      <c r="HB406" s="74"/>
      <c r="HC406" s="74"/>
      <c r="HD406" s="74"/>
      <c r="HE406" s="74"/>
      <c r="HF406" s="74"/>
      <c r="HG406" s="74"/>
      <c r="HH406" s="74"/>
      <c r="HI406" s="74"/>
      <c r="HJ406" s="74"/>
      <c r="HK406" s="74"/>
      <c r="HL406" s="74"/>
      <c r="HM406" s="74"/>
      <c r="HN406" s="74"/>
      <c r="HO406" s="74"/>
      <c r="HP406" s="74"/>
      <c r="HQ406" s="74"/>
      <c r="HR406" s="74"/>
      <c r="HS406" s="74"/>
      <c r="HT406" s="74"/>
      <c r="HU406" s="74"/>
      <c r="HV406" s="74"/>
      <c r="HW406" s="74"/>
      <c r="HX406" s="74"/>
      <c r="HY406" s="74"/>
      <c r="HZ406" s="74"/>
      <c r="IA406" s="74"/>
      <c r="IB406" s="74"/>
      <c r="IC406" s="74"/>
      <c r="ID406" s="74"/>
      <c r="IE406" s="74"/>
      <c r="IF406" s="74"/>
      <c r="IG406" s="74"/>
      <c r="IH406" s="74"/>
      <c r="II406" s="74"/>
      <c r="IJ406" s="74"/>
      <c r="IK406" s="74"/>
      <c r="IL406" s="74"/>
      <c r="IM406" s="74"/>
      <c r="IN406" s="74"/>
      <c r="IO406" s="74"/>
      <c r="IP406" s="74"/>
      <c r="IQ406" s="74"/>
      <c r="IR406" s="74"/>
      <c r="IS406" s="74"/>
      <c r="IT406" s="74"/>
      <c r="IU406" s="74"/>
    </row>
    <row r="407" spans="1:6" ht="15.75">
      <c r="A407" s="26"/>
      <c r="B407" s="27"/>
      <c r="C407" s="38"/>
      <c r="D407" s="26"/>
      <c r="E407" s="26"/>
      <c r="F407" s="30"/>
    </row>
    <row r="408" spans="1:6" ht="15.75">
      <c r="A408" s="33" t="s">
        <v>107</v>
      </c>
      <c r="B408" s="27"/>
      <c r="C408" s="38" t="s">
        <v>266</v>
      </c>
      <c r="D408" s="26" t="s">
        <v>275</v>
      </c>
      <c r="E408" s="26" t="s">
        <v>277</v>
      </c>
      <c r="F408" s="30">
        <v>0.882</v>
      </c>
    </row>
    <row r="409" spans="1:6" ht="15.75">
      <c r="A409" s="26"/>
      <c r="B409" s="27"/>
      <c r="C409" s="38"/>
      <c r="D409" s="26"/>
      <c r="E409" s="26"/>
      <c r="F409" s="30"/>
    </row>
    <row r="410" spans="1:6" ht="15.75">
      <c r="A410" s="26"/>
      <c r="B410" s="27">
        <v>3002</v>
      </c>
      <c r="C410" s="38" t="s">
        <v>278</v>
      </c>
      <c r="D410" s="26" t="s">
        <v>146</v>
      </c>
      <c r="E410" s="26" t="s">
        <v>279</v>
      </c>
      <c r="F410" s="30">
        <v>0.77</v>
      </c>
    </row>
    <row r="411" spans="1:6" ht="15.75">
      <c r="A411" s="26"/>
      <c r="B411" s="27"/>
      <c r="C411" s="38" t="s">
        <v>117</v>
      </c>
      <c r="D411" s="26"/>
      <c r="E411" s="26"/>
      <c r="F411" s="30"/>
    </row>
    <row r="412" spans="1:6" ht="15.75">
      <c r="A412" s="26"/>
      <c r="B412" s="33"/>
      <c r="C412" s="26"/>
      <c r="D412" s="26"/>
      <c r="E412" s="26"/>
      <c r="F412" s="26"/>
    </row>
    <row r="413" spans="1:6" ht="15.75">
      <c r="A413" s="26"/>
      <c r="B413" s="27">
        <v>3016</v>
      </c>
      <c r="C413" s="38" t="s">
        <v>280</v>
      </c>
      <c r="D413" s="26" t="s">
        <v>281</v>
      </c>
      <c r="E413" s="26" t="s">
        <v>270</v>
      </c>
      <c r="F413" s="30">
        <v>0.53</v>
      </c>
    </row>
    <row r="414" spans="1:6" ht="15.75">
      <c r="A414" s="26"/>
      <c r="B414" s="27"/>
      <c r="C414" s="38" t="s">
        <v>117</v>
      </c>
      <c r="D414" s="26"/>
      <c r="E414" s="26"/>
      <c r="F414" s="30"/>
    </row>
    <row r="415" spans="1:6" ht="15.75">
      <c r="A415" s="26"/>
      <c r="B415" s="27"/>
      <c r="C415" s="38"/>
      <c r="D415" s="26"/>
      <c r="E415" s="26"/>
      <c r="F415" s="30"/>
    </row>
    <row r="416" spans="1:6" ht="15.75">
      <c r="A416" s="26"/>
      <c r="B416" s="27">
        <v>3022</v>
      </c>
      <c r="C416" s="38" t="s">
        <v>281</v>
      </c>
      <c r="D416" s="26" t="s">
        <v>282</v>
      </c>
      <c r="E416" s="26" t="s">
        <v>280</v>
      </c>
      <c r="F416" s="30">
        <v>1.19</v>
      </c>
    </row>
    <row r="417" spans="1:6" ht="15.75">
      <c r="A417" s="26"/>
      <c r="B417" s="27"/>
      <c r="C417" s="38" t="s">
        <v>117</v>
      </c>
      <c r="D417" s="26"/>
      <c r="E417" s="26"/>
      <c r="F417" s="30"/>
    </row>
    <row r="418" spans="1:6" ht="15.75">
      <c r="A418" s="26"/>
      <c r="B418" s="27">
        <v>3054</v>
      </c>
      <c r="C418" s="38" t="s">
        <v>279</v>
      </c>
      <c r="D418" s="26" t="s">
        <v>278</v>
      </c>
      <c r="E418" s="26" t="s">
        <v>283</v>
      </c>
      <c r="F418" s="30">
        <v>1.33</v>
      </c>
    </row>
    <row r="419" spans="1:6" ht="15.75">
      <c r="A419" s="26"/>
      <c r="B419" s="27"/>
      <c r="C419" s="38" t="s">
        <v>117</v>
      </c>
      <c r="D419" s="26"/>
      <c r="E419" s="26"/>
      <c r="F419" s="30"/>
    </row>
    <row r="420" spans="1:255" ht="15.75">
      <c r="A420" s="50"/>
      <c r="B420" s="72"/>
      <c r="C420" s="73"/>
      <c r="D420" s="50"/>
      <c r="E420" s="35" t="s">
        <v>124</v>
      </c>
      <c r="F420" s="36">
        <f>SUM(F408:F418)</f>
        <v>4.702</v>
      </c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  <c r="AG420" s="74"/>
      <c r="AH420" s="74"/>
      <c r="AI420" s="74"/>
      <c r="AJ420" s="74"/>
      <c r="AK420" s="74"/>
      <c r="AL420" s="74"/>
      <c r="AM420" s="74"/>
      <c r="AN420" s="74"/>
      <c r="AO420" s="74"/>
      <c r="AP420" s="74"/>
      <c r="AQ420" s="74"/>
      <c r="AR420" s="74"/>
      <c r="AS420" s="74"/>
      <c r="AT420" s="74"/>
      <c r="AU420" s="74"/>
      <c r="AV420" s="74"/>
      <c r="AW420" s="74"/>
      <c r="AX420" s="74"/>
      <c r="AY420" s="74"/>
      <c r="AZ420" s="74"/>
      <c r="BA420" s="74"/>
      <c r="BB420" s="74"/>
      <c r="BC420" s="74"/>
      <c r="BD420" s="74"/>
      <c r="BE420" s="74"/>
      <c r="BF420" s="74"/>
      <c r="BG420" s="74"/>
      <c r="BH420" s="74"/>
      <c r="BI420" s="74"/>
      <c r="BJ420" s="74"/>
      <c r="BK420" s="74"/>
      <c r="BL420" s="74"/>
      <c r="BM420" s="74"/>
      <c r="BN420" s="74"/>
      <c r="BO420" s="74"/>
      <c r="BP420" s="74"/>
      <c r="BQ420" s="74"/>
      <c r="BR420" s="74"/>
      <c r="BS420" s="74"/>
      <c r="BT420" s="74"/>
      <c r="BU420" s="74"/>
      <c r="BV420" s="74"/>
      <c r="BW420" s="74"/>
      <c r="BX420" s="74"/>
      <c r="BY420" s="74"/>
      <c r="BZ420" s="74"/>
      <c r="CA420" s="74"/>
      <c r="CB420" s="74"/>
      <c r="CC420" s="74"/>
      <c r="CD420" s="74"/>
      <c r="CE420" s="74"/>
      <c r="CF420" s="74"/>
      <c r="CG420" s="74"/>
      <c r="CH420" s="74"/>
      <c r="CI420" s="74"/>
      <c r="CJ420" s="74"/>
      <c r="CK420" s="74"/>
      <c r="CL420" s="74"/>
      <c r="CM420" s="74"/>
      <c r="CN420" s="74"/>
      <c r="CO420" s="74"/>
      <c r="CP420" s="74"/>
      <c r="CQ420" s="74"/>
      <c r="CR420" s="74"/>
      <c r="CS420" s="74"/>
      <c r="CT420" s="74"/>
      <c r="CU420" s="74"/>
      <c r="CV420" s="74"/>
      <c r="CW420" s="74"/>
      <c r="CX420" s="74"/>
      <c r="CY420" s="74"/>
      <c r="CZ420" s="74"/>
      <c r="DA420" s="74"/>
      <c r="DB420" s="74"/>
      <c r="DC420" s="74"/>
      <c r="DD420" s="74"/>
      <c r="DE420" s="74"/>
      <c r="DF420" s="74"/>
      <c r="DG420" s="74"/>
      <c r="DH420" s="74"/>
      <c r="DI420" s="74"/>
      <c r="DJ420" s="74"/>
      <c r="DK420" s="74"/>
      <c r="DL420" s="74"/>
      <c r="DM420" s="74"/>
      <c r="DN420" s="74"/>
      <c r="DO420" s="74"/>
      <c r="DP420" s="74"/>
      <c r="DQ420" s="74"/>
      <c r="DR420" s="74"/>
      <c r="DS420" s="74"/>
      <c r="DT420" s="74"/>
      <c r="DU420" s="74"/>
      <c r="DV420" s="74"/>
      <c r="DW420" s="74"/>
      <c r="DX420" s="74"/>
      <c r="DY420" s="74"/>
      <c r="DZ420" s="74"/>
      <c r="EA420" s="74"/>
      <c r="EB420" s="74"/>
      <c r="EC420" s="74"/>
      <c r="ED420" s="74"/>
      <c r="EE420" s="74"/>
      <c r="EF420" s="74"/>
      <c r="EG420" s="74"/>
      <c r="EH420" s="74"/>
      <c r="EI420" s="74"/>
      <c r="EJ420" s="74"/>
      <c r="EK420" s="74"/>
      <c r="EL420" s="74"/>
      <c r="EM420" s="74"/>
      <c r="EN420" s="74"/>
      <c r="EO420" s="74"/>
      <c r="EP420" s="74"/>
      <c r="EQ420" s="74"/>
      <c r="ER420" s="74"/>
      <c r="ES420" s="74"/>
      <c r="ET420" s="74"/>
      <c r="EU420" s="74"/>
      <c r="EV420" s="74"/>
      <c r="EW420" s="74"/>
      <c r="EX420" s="74"/>
      <c r="EY420" s="74"/>
      <c r="EZ420" s="74"/>
      <c r="FA420" s="74"/>
      <c r="FB420" s="74"/>
      <c r="FC420" s="74"/>
      <c r="FD420" s="74"/>
      <c r="FE420" s="74"/>
      <c r="FF420" s="74"/>
      <c r="FG420" s="74"/>
      <c r="FH420" s="74"/>
      <c r="FI420" s="74"/>
      <c r="FJ420" s="74"/>
      <c r="FK420" s="74"/>
      <c r="FL420" s="74"/>
      <c r="FM420" s="74"/>
      <c r="FN420" s="74"/>
      <c r="FO420" s="74"/>
      <c r="FP420" s="74"/>
      <c r="FQ420" s="74"/>
      <c r="FR420" s="74"/>
      <c r="FS420" s="74"/>
      <c r="FT420" s="74"/>
      <c r="FU420" s="74"/>
      <c r="FV420" s="74"/>
      <c r="FW420" s="74"/>
      <c r="FX420" s="74"/>
      <c r="FY420" s="74"/>
      <c r="FZ420" s="74"/>
      <c r="GA420" s="74"/>
      <c r="GB420" s="74"/>
      <c r="GC420" s="74"/>
      <c r="GD420" s="74"/>
      <c r="GE420" s="74"/>
      <c r="GF420" s="74"/>
      <c r="GG420" s="74"/>
      <c r="GH420" s="74"/>
      <c r="GI420" s="74"/>
      <c r="GJ420" s="74"/>
      <c r="GK420" s="74"/>
      <c r="GL420" s="74"/>
      <c r="GM420" s="74"/>
      <c r="GN420" s="74"/>
      <c r="GO420" s="74"/>
      <c r="GP420" s="74"/>
      <c r="GQ420" s="74"/>
      <c r="GR420" s="74"/>
      <c r="GS420" s="74"/>
      <c r="GT420" s="74"/>
      <c r="GU420" s="74"/>
      <c r="GV420" s="74"/>
      <c r="GW420" s="74"/>
      <c r="GX420" s="74"/>
      <c r="GY420" s="74"/>
      <c r="GZ420" s="74"/>
      <c r="HA420" s="74"/>
      <c r="HB420" s="74"/>
      <c r="HC420" s="74"/>
      <c r="HD420" s="74"/>
      <c r="HE420" s="74"/>
      <c r="HF420" s="74"/>
      <c r="HG420" s="74"/>
      <c r="HH420" s="74"/>
      <c r="HI420" s="74"/>
      <c r="HJ420" s="74"/>
      <c r="HK420" s="74"/>
      <c r="HL420" s="74"/>
      <c r="HM420" s="74"/>
      <c r="HN420" s="74"/>
      <c r="HO420" s="74"/>
      <c r="HP420" s="74"/>
      <c r="HQ420" s="74"/>
      <c r="HR420" s="74"/>
      <c r="HS420" s="74"/>
      <c r="HT420" s="74"/>
      <c r="HU420" s="74"/>
      <c r="HV420" s="74"/>
      <c r="HW420" s="74"/>
      <c r="HX420" s="74"/>
      <c r="HY420" s="74"/>
      <c r="HZ420" s="74"/>
      <c r="IA420" s="74"/>
      <c r="IB420" s="74"/>
      <c r="IC420" s="74"/>
      <c r="ID420" s="74"/>
      <c r="IE420" s="74"/>
      <c r="IF420" s="74"/>
      <c r="IG420" s="74"/>
      <c r="IH420" s="74"/>
      <c r="II420" s="74"/>
      <c r="IJ420" s="74"/>
      <c r="IK420" s="74"/>
      <c r="IL420" s="74"/>
      <c r="IM420" s="74"/>
      <c r="IN420" s="74"/>
      <c r="IO420" s="74"/>
      <c r="IP420" s="74"/>
      <c r="IQ420" s="74"/>
      <c r="IR420" s="74"/>
      <c r="IS420" s="74"/>
      <c r="IT420" s="74"/>
      <c r="IU420" s="74"/>
    </row>
    <row r="421" spans="1:6" ht="15.75">
      <c r="A421" s="26"/>
      <c r="B421" s="27"/>
      <c r="C421" s="38"/>
      <c r="D421" s="26"/>
      <c r="E421" s="26"/>
      <c r="F421" s="30"/>
    </row>
    <row r="422" spans="1:6" ht="15.75">
      <c r="A422" s="33" t="s">
        <v>125</v>
      </c>
      <c r="B422" s="27">
        <v>3004</v>
      </c>
      <c r="C422" s="38" t="s">
        <v>284</v>
      </c>
      <c r="D422" s="26" t="s">
        <v>285</v>
      </c>
      <c r="E422" s="26" t="s">
        <v>286</v>
      </c>
      <c r="F422" s="30">
        <v>0.56</v>
      </c>
    </row>
    <row r="423" spans="1:6" ht="15.75">
      <c r="A423" s="26"/>
      <c r="B423" s="27"/>
      <c r="C423" s="38" t="s">
        <v>123</v>
      </c>
      <c r="D423" s="26"/>
      <c r="E423" s="26"/>
      <c r="F423" s="30"/>
    </row>
    <row r="424" spans="1:6" ht="15.75">
      <c r="A424" s="26"/>
      <c r="B424" s="27"/>
      <c r="C424" s="38"/>
      <c r="D424" s="26"/>
      <c r="E424" s="26"/>
      <c r="F424" s="30"/>
    </row>
    <row r="425" spans="1:6" ht="15.75">
      <c r="A425" s="26"/>
      <c r="B425" s="27">
        <v>3006</v>
      </c>
      <c r="C425" s="38" t="s">
        <v>286</v>
      </c>
      <c r="D425" s="26" t="s">
        <v>248</v>
      </c>
      <c r="E425" s="26" t="s">
        <v>270</v>
      </c>
      <c r="F425" s="30">
        <v>0.91</v>
      </c>
    </row>
    <row r="426" spans="1:6" ht="15.75">
      <c r="A426" s="26"/>
      <c r="B426" s="27"/>
      <c r="C426" s="38" t="s">
        <v>117</v>
      </c>
      <c r="D426" s="26"/>
      <c r="E426" s="26"/>
      <c r="F426" s="30"/>
    </row>
    <row r="427" spans="1:6" ht="15.75">
      <c r="A427" s="26"/>
      <c r="B427" s="27"/>
      <c r="C427" s="38"/>
      <c r="D427" s="26"/>
      <c r="E427" s="26"/>
      <c r="F427" s="30"/>
    </row>
    <row r="428" spans="1:6" ht="15.75">
      <c r="A428" s="26"/>
      <c r="B428" s="27">
        <v>3008</v>
      </c>
      <c r="C428" s="38" t="s">
        <v>287</v>
      </c>
      <c r="D428" s="26" t="s">
        <v>288</v>
      </c>
      <c r="E428" s="26" t="s">
        <v>289</v>
      </c>
      <c r="F428" s="30">
        <v>1.54</v>
      </c>
    </row>
    <row r="429" spans="1:6" ht="15.75">
      <c r="A429" s="26"/>
      <c r="B429" s="27"/>
      <c r="C429" s="38" t="s">
        <v>117</v>
      </c>
      <c r="D429" s="26"/>
      <c r="E429" s="26"/>
      <c r="F429" s="30"/>
    </row>
    <row r="430" spans="1:6" ht="15.75">
      <c r="A430" s="26"/>
      <c r="B430" s="27"/>
      <c r="C430" s="38"/>
      <c r="D430" s="26"/>
      <c r="E430" s="26"/>
      <c r="F430" s="30"/>
    </row>
    <row r="431" spans="1:6" ht="15.75">
      <c r="A431" s="26"/>
      <c r="B431" s="27">
        <v>3010</v>
      </c>
      <c r="C431" s="38" t="s">
        <v>290</v>
      </c>
      <c r="D431" s="26" t="s">
        <v>291</v>
      </c>
      <c r="E431" s="26" t="s">
        <v>283</v>
      </c>
      <c r="F431" s="30">
        <v>0.61</v>
      </c>
    </row>
    <row r="432" spans="1:6" ht="15.75">
      <c r="A432" s="26"/>
      <c r="B432" s="27"/>
      <c r="C432" s="38" t="s">
        <v>117</v>
      </c>
      <c r="D432" s="26"/>
      <c r="E432" s="26"/>
      <c r="F432" s="30"/>
    </row>
    <row r="433" spans="1:6" ht="15.75">
      <c r="A433" s="26"/>
      <c r="B433" s="27"/>
      <c r="C433" s="38"/>
      <c r="D433" s="26"/>
      <c r="E433" s="26"/>
      <c r="F433" s="30"/>
    </row>
    <row r="434" spans="1:6" ht="15.75">
      <c r="A434" s="26"/>
      <c r="B434" s="27">
        <v>3012</v>
      </c>
      <c r="C434" s="38" t="s">
        <v>292</v>
      </c>
      <c r="D434" s="26" t="s">
        <v>293</v>
      </c>
      <c r="E434" s="26" t="s">
        <v>294</v>
      </c>
      <c r="F434" s="30">
        <v>0.1</v>
      </c>
    </row>
    <row r="435" spans="1:6" ht="15.75">
      <c r="A435" s="26"/>
      <c r="B435" s="27"/>
      <c r="C435" s="38" t="s">
        <v>123</v>
      </c>
      <c r="D435" s="26"/>
      <c r="E435" s="26"/>
      <c r="F435" s="30"/>
    </row>
    <row r="436" spans="1:6" ht="15.75">
      <c r="A436" s="26"/>
      <c r="B436" s="27"/>
      <c r="C436" s="38"/>
      <c r="D436" s="26"/>
      <c r="E436" s="26"/>
      <c r="F436" s="30"/>
    </row>
    <row r="437" spans="1:6" ht="15.75">
      <c r="A437" s="26"/>
      <c r="B437" s="27">
        <v>3014</v>
      </c>
      <c r="C437" s="38" t="s">
        <v>295</v>
      </c>
      <c r="D437" s="26" t="s">
        <v>296</v>
      </c>
      <c r="E437" s="26" t="s">
        <v>286</v>
      </c>
      <c r="F437" s="30">
        <v>0.15</v>
      </c>
    </row>
    <row r="438" spans="1:6" ht="15.75">
      <c r="A438" s="26"/>
      <c r="B438" s="27"/>
      <c r="C438" s="38" t="s">
        <v>117</v>
      </c>
      <c r="D438" s="26"/>
      <c r="E438" s="26"/>
      <c r="F438" s="30"/>
    </row>
    <row r="439" spans="1:6" ht="15.75">
      <c r="A439" s="26"/>
      <c r="B439" s="27"/>
      <c r="C439" s="38"/>
      <c r="D439" s="26"/>
      <c r="E439" s="26"/>
      <c r="F439" s="30"/>
    </row>
    <row r="440" spans="1:6" ht="15.75">
      <c r="A440" s="26"/>
      <c r="B440" s="27">
        <v>3018</v>
      </c>
      <c r="C440" s="38" t="s">
        <v>297</v>
      </c>
      <c r="D440" s="26" t="s">
        <v>134</v>
      </c>
      <c r="E440" s="26" t="s">
        <v>275</v>
      </c>
      <c r="F440" s="30">
        <v>1.03</v>
      </c>
    </row>
    <row r="441" spans="1:6" ht="15.75">
      <c r="A441" s="26"/>
      <c r="B441" s="27"/>
      <c r="C441" s="38" t="s">
        <v>117</v>
      </c>
      <c r="D441" s="26"/>
      <c r="E441" s="26"/>
      <c r="F441" s="30"/>
    </row>
    <row r="442" spans="1:6" ht="15.75">
      <c r="A442" s="26"/>
      <c r="B442" s="27"/>
      <c r="C442" s="38"/>
      <c r="D442" s="26"/>
      <c r="E442" s="26"/>
      <c r="F442" s="30"/>
    </row>
    <row r="443" spans="1:6" ht="15.75">
      <c r="A443" s="26"/>
      <c r="B443" s="27">
        <v>3020</v>
      </c>
      <c r="C443" s="38" t="s">
        <v>294</v>
      </c>
      <c r="D443" s="26" t="s">
        <v>292</v>
      </c>
      <c r="E443" s="26" t="s">
        <v>275</v>
      </c>
      <c r="F443" s="30">
        <v>0.04</v>
      </c>
    </row>
    <row r="444" spans="1:6" ht="15.75">
      <c r="A444" s="26"/>
      <c r="B444" s="27"/>
      <c r="C444" s="38" t="s">
        <v>123</v>
      </c>
      <c r="D444" s="26"/>
      <c r="E444" s="26"/>
      <c r="F444" s="30"/>
    </row>
    <row r="445" spans="1:6" ht="15.75">
      <c r="A445" s="26"/>
      <c r="B445" s="27"/>
      <c r="C445" s="38"/>
      <c r="D445" s="26"/>
      <c r="E445" s="26"/>
      <c r="F445" s="30"/>
    </row>
    <row r="446" spans="1:6" ht="15.75">
      <c r="A446" s="26"/>
      <c r="B446" s="27">
        <v>3022</v>
      </c>
      <c r="C446" s="38" t="s">
        <v>281</v>
      </c>
      <c r="D446" s="26" t="s">
        <v>280</v>
      </c>
      <c r="E446" s="26" t="s">
        <v>298</v>
      </c>
      <c r="F446" s="30">
        <v>0.28</v>
      </c>
    </row>
    <row r="447" spans="1:6" ht="15.75">
      <c r="A447" s="26"/>
      <c r="B447" s="27"/>
      <c r="C447" s="38" t="s">
        <v>117</v>
      </c>
      <c r="D447" s="26"/>
      <c r="E447" s="26"/>
      <c r="F447" s="30"/>
    </row>
    <row r="448" spans="1:6" ht="15.75">
      <c r="A448" s="26"/>
      <c r="B448" s="27"/>
      <c r="C448" s="38"/>
      <c r="D448" s="26"/>
      <c r="E448" s="26"/>
      <c r="F448" s="30"/>
    </row>
    <row r="449" spans="1:6" ht="15.75">
      <c r="A449" s="26"/>
      <c r="B449" s="27">
        <v>3024</v>
      </c>
      <c r="C449" s="38" t="s">
        <v>299</v>
      </c>
      <c r="D449" s="26" t="s">
        <v>283</v>
      </c>
      <c r="E449" s="26" t="s">
        <v>279</v>
      </c>
      <c r="F449" s="30">
        <v>0.59</v>
      </c>
    </row>
    <row r="450" spans="1:6" ht="15.75">
      <c r="A450" s="26"/>
      <c r="B450" s="27"/>
      <c r="C450" s="38" t="s">
        <v>123</v>
      </c>
      <c r="D450" s="26"/>
      <c r="E450" s="26"/>
      <c r="F450" s="30"/>
    </row>
    <row r="451" spans="1:6" ht="15.75">
      <c r="A451" s="26"/>
      <c r="B451" s="27"/>
      <c r="C451" s="38"/>
      <c r="D451" s="26"/>
      <c r="E451" s="26"/>
      <c r="F451" s="30"/>
    </row>
    <row r="452" spans="1:6" ht="15.75">
      <c r="A452" s="26"/>
      <c r="B452" s="27">
        <v>3026</v>
      </c>
      <c r="C452" s="38" t="s">
        <v>300</v>
      </c>
      <c r="D452" s="26" t="s">
        <v>283</v>
      </c>
      <c r="E452" s="26" t="s">
        <v>301</v>
      </c>
      <c r="F452" s="30">
        <v>0.3</v>
      </c>
    </row>
    <row r="453" spans="1:6" ht="15.75">
      <c r="A453" s="26"/>
      <c r="B453" s="27"/>
      <c r="C453" s="38" t="s">
        <v>123</v>
      </c>
      <c r="D453" s="26"/>
      <c r="E453" s="26"/>
      <c r="F453" s="30"/>
    </row>
    <row r="454" spans="1:6" ht="15.75">
      <c r="A454" s="26"/>
      <c r="B454" s="27"/>
      <c r="C454" s="38"/>
      <c r="D454" s="26"/>
      <c r="E454" s="26"/>
      <c r="F454" s="30"/>
    </row>
    <row r="455" spans="1:6" ht="15.75">
      <c r="A455" s="26"/>
      <c r="B455" s="27"/>
      <c r="C455" s="38"/>
      <c r="D455" s="26"/>
      <c r="E455" s="26"/>
      <c r="F455" s="30"/>
    </row>
    <row r="456" spans="1:6" ht="15.75">
      <c r="A456" s="26"/>
      <c r="B456" s="27">
        <v>3028</v>
      </c>
      <c r="C456" s="38" t="s">
        <v>291</v>
      </c>
      <c r="D456" s="26" t="s">
        <v>146</v>
      </c>
      <c r="E456" s="26" t="s">
        <v>290</v>
      </c>
      <c r="F456" s="30">
        <v>0.2</v>
      </c>
    </row>
    <row r="457" spans="1:6" ht="15.75">
      <c r="A457" s="26"/>
      <c r="B457" s="27"/>
      <c r="C457" s="38" t="s">
        <v>117</v>
      </c>
      <c r="D457" s="26"/>
      <c r="E457" s="26"/>
      <c r="F457" s="30"/>
    </row>
    <row r="458" spans="1:6" ht="15.75">
      <c r="A458" s="26"/>
      <c r="B458" s="27"/>
      <c r="C458" s="38"/>
      <c r="D458" s="26"/>
      <c r="E458" s="26"/>
      <c r="F458" s="30"/>
    </row>
    <row r="459" spans="1:6" ht="15.75">
      <c r="A459" s="26"/>
      <c r="B459" s="27">
        <v>3030</v>
      </c>
      <c r="C459" s="38" t="s">
        <v>302</v>
      </c>
      <c r="D459" s="26" t="s">
        <v>284</v>
      </c>
      <c r="E459" s="26" t="s">
        <v>303</v>
      </c>
      <c r="F459" s="30">
        <v>0.3</v>
      </c>
    </row>
    <row r="460" spans="1:6" ht="15.75">
      <c r="A460" s="26"/>
      <c r="B460" s="27"/>
      <c r="C460" s="38" t="s">
        <v>123</v>
      </c>
      <c r="D460" s="26"/>
      <c r="E460" s="26"/>
      <c r="F460" s="30"/>
    </row>
    <row r="461" spans="1:6" ht="15.75">
      <c r="A461" s="26"/>
      <c r="B461" s="27"/>
      <c r="C461" s="38"/>
      <c r="D461" s="26"/>
      <c r="E461" s="26"/>
      <c r="F461" s="30"/>
    </row>
    <row r="462" spans="1:6" ht="15.75">
      <c r="A462" s="26"/>
      <c r="B462" s="27">
        <v>3032</v>
      </c>
      <c r="C462" s="38" t="s">
        <v>304</v>
      </c>
      <c r="D462" s="26" t="s">
        <v>146</v>
      </c>
      <c r="E462" s="26" t="s">
        <v>298</v>
      </c>
      <c r="F462" s="30">
        <v>1.37</v>
      </c>
    </row>
    <row r="463" spans="1:6" ht="15.75">
      <c r="A463" s="26"/>
      <c r="B463" s="27"/>
      <c r="C463" s="38" t="s">
        <v>117</v>
      </c>
      <c r="D463" s="26"/>
      <c r="E463" s="26"/>
      <c r="F463" s="30"/>
    </row>
    <row r="464" spans="1:6" ht="15.75">
      <c r="A464" s="26"/>
      <c r="B464" s="27"/>
      <c r="C464" s="38"/>
      <c r="D464" s="26"/>
      <c r="E464" s="26"/>
      <c r="F464" s="30"/>
    </row>
    <row r="465" spans="1:6" ht="15.75">
      <c r="A465" s="26"/>
      <c r="B465" s="27">
        <v>3034</v>
      </c>
      <c r="C465" s="38" t="s">
        <v>305</v>
      </c>
      <c r="D465" s="26" t="s">
        <v>281</v>
      </c>
      <c r="E465" s="26" t="s">
        <v>284</v>
      </c>
      <c r="F465" s="30">
        <v>0.14</v>
      </c>
    </row>
    <row r="466" spans="1:6" ht="15.75">
      <c r="A466" s="26"/>
      <c r="B466" s="27"/>
      <c r="C466" s="38" t="s">
        <v>123</v>
      </c>
      <c r="D466" s="26"/>
      <c r="E466" s="26"/>
      <c r="F466" s="30"/>
    </row>
    <row r="467" spans="1:6" ht="15.75">
      <c r="A467" s="26"/>
      <c r="B467" s="27"/>
      <c r="C467" s="38"/>
      <c r="D467" s="26"/>
      <c r="E467" s="26"/>
      <c r="F467" s="30"/>
    </row>
    <row r="468" spans="1:6" ht="15.75">
      <c r="A468" s="26"/>
      <c r="B468" s="27">
        <v>3036</v>
      </c>
      <c r="C468" s="38" t="s">
        <v>306</v>
      </c>
      <c r="D468" s="26" t="s">
        <v>274</v>
      </c>
      <c r="E468" s="26" t="s">
        <v>298</v>
      </c>
      <c r="F468" s="30">
        <v>1.57</v>
      </c>
    </row>
    <row r="469" spans="1:6" ht="15.75">
      <c r="A469" s="26"/>
      <c r="B469" s="27"/>
      <c r="C469" s="38" t="s">
        <v>123</v>
      </c>
      <c r="D469" s="26"/>
      <c r="E469" s="26"/>
      <c r="F469" s="30"/>
    </row>
    <row r="470" spans="1:6" ht="15.75">
      <c r="A470" s="26"/>
      <c r="B470" s="27"/>
      <c r="C470" s="38"/>
      <c r="D470" s="26"/>
      <c r="E470" s="26"/>
      <c r="F470" s="30"/>
    </row>
    <row r="471" spans="1:6" ht="15.75">
      <c r="A471" s="26"/>
      <c r="B471" s="27">
        <v>3038</v>
      </c>
      <c r="C471" s="38" t="s">
        <v>307</v>
      </c>
      <c r="D471" s="26" t="s">
        <v>273</v>
      </c>
      <c r="E471" s="26" t="s">
        <v>146</v>
      </c>
      <c r="F471" s="30">
        <v>0.23</v>
      </c>
    </row>
    <row r="472" spans="1:6" ht="15.75">
      <c r="A472" s="26"/>
      <c r="B472" s="27"/>
      <c r="C472" s="38" t="s">
        <v>117</v>
      </c>
      <c r="D472" s="26"/>
      <c r="E472" s="26"/>
      <c r="F472" s="30"/>
    </row>
    <row r="473" spans="1:6" ht="15.75">
      <c r="A473" s="26"/>
      <c r="B473" s="27"/>
      <c r="C473" s="38"/>
      <c r="D473" s="26"/>
      <c r="E473" s="26"/>
      <c r="F473" s="30"/>
    </row>
    <row r="474" spans="1:6" ht="15.75">
      <c r="A474" s="26"/>
      <c r="B474" s="27">
        <v>3040</v>
      </c>
      <c r="C474" s="38" t="s">
        <v>308</v>
      </c>
      <c r="D474" s="26" t="s">
        <v>309</v>
      </c>
      <c r="E474" s="26" t="s">
        <v>275</v>
      </c>
      <c r="F474" s="30">
        <v>0.4</v>
      </c>
    </row>
    <row r="475" spans="1:6" ht="15.75">
      <c r="A475" s="26"/>
      <c r="B475" s="27"/>
      <c r="C475" s="38" t="s">
        <v>123</v>
      </c>
      <c r="D475" s="26"/>
      <c r="E475" s="26"/>
      <c r="F475" s="30"/>
    </row>
    <row r="476" spans="1:6" ht="15.75">
      <c r="A476" s="26"/>
      <c r="B476" s="27"/>
      <c r="C476" s="38"/>
      <c r="D476" s="26"/>
      <c r="E476" s="26"/>
      <c r="F476" s="30"/>
    </row>
    <row r="477" spans="1:6" ht="15.75">
      <c r="A477" s="26"/>
      <c r="B477" s="27">
        <v>3044</v>
      </c>
      <c r="C477" s="38" t="s">
        <v>301</v>
      </c>
      <c r="D477" s="26" t="s">
        <v>270</v>
      </c>
      <c r="E477" s="26" t="s">
        <v>300</v>
      </c>
      <c r="F477" s="30">
        <v>0.72</v>
      </c>
    </row>
    <row r="478" spans="1:6" ht="15.75">
      <c r="A478" s="26"/>
      <c r="B478" s="27"/>
      <c r="C478" s="38" t="s">
        <v>123</v>
      </c>
      <c r="D478" s="26"/>
      <c r="E478" s="26"/>
      <c r="F478" s="30"/>
    </row>
    <row r="479" spans="1:6" ht="15.75">
      <c r="A479" s="26"/>
      <c r="B479" s="27"/>
      <c r="C479" s="38"/>
      <c r="D479" s="26"/>
      <c r="E479" s="26"/>
      <c r="F479" s="30"/>
    </row>
    <row r="480" spans="1:6" ht="15.75">
      <c r="A480" s="26"/>
      <c r="B480" s="27">
        <v>3046</v>
      </c>
      <c r="C480" s="38" t="s">
        <v>134</v>
      </c>
      <c r="D480" s="26" t="s">
        <v>297</v>
      </c>
      <c r="E480" s="26" t="s">
        <v>146</v>
      </c>
      <c r="F480" s="30">
        <v>0.6</v>
      </c>
    </row>
    <row r="481" spans="1:6" ht="15.75">
      <c r="A481" s="26"/>
      <c r="B481" s="27"/>
      <c r="C481" s="38" t="s">
        <v>117</v>
      </c>
      <c r="D481" s="26"/>
      <c r="E481" s="26"/>
      <c r="F481" s="30"/>
    </row>
    <row r="482" spans="1:6" ht="15.75">
      <c r="A482" s="26"/>
      <c r="B482" s="27"/>
      <c r="C482" s="38"/>
      <c r="D482" s="26"/>
      <c r="E482" s="26"/>
      <c r="F482" s="30"/>
    </row>
    <row r="483" spans="1:6" ht="15.75">
      <c r="A483" s="26"/>
      <c r="B483" s="27">
        <v>3048</v>
      </c>
      <c r="C483" s="38" t="s">
        <v>296</v>
      </c>
      <c r="D483" s="26" t="s">
        <v>310</v>
      </c>
      <c r="E483" s="26" t="s">
        <v>295</v>
      </c>
      <c r="F483" s="30">
        <v>0.25</v>
      </c>
    </row>
    <row r="484" spans="1:6" ht="15.75">
      <c r="A484" s="26"/>
      <c r="B484" s="27"/>
      <c r="C484" s="38" t="s">
        <v>117</v>
      </c>
      <c r="D484" s="26"/>
      <c r="E484" s="26"/>
      <c r="F484" s="30"/>
    </row>
    <row r="485" spans="1:6" ht="15.75">
      <c r="A485" s="26"/>
      <c r="B485" s="27"/>
      <c r="C485" s="38"/>
      <c r="D485" s="26"/>
      <c r="E485" s="26"/>
      <c r="F485" s="30"/>
    </row>
    <row r="486" spans="1:6" ht="15.75">
      <c r="A486" s="26"/>
      <c r="B486" s="27">
        <v>3050</v>
      </c>
      <c r="C486" s="38" t="s">
        <v>289</v>
      </c>
      <c r="D486" s="26" t="s">
        <v>311</v>
      </c>
      <c r="E486" s="26" t="s">
        <v>274</v>
      </c>
      <c r="F486" s="30">
        <v>0.2</v>
      </c>
    </row>
    <row r="487" spans="1:6" ht="15.75">
      <c r="A487" s="26"/>
      <c r="B487" s="27"/>
      <c r="C487" s="38" t="s">
        <v>117</v>
      </c>
      <c r="D487" s="26"/>
      <c r="E487" s="26"/>
      <c r="F487" s="30"/>
    </row>
    <row r="488" spans="1:6" ht="15.75">
      <c r="A488" s="26"/>
      <c r="B488" s="33"/>
      <c r="C488" s="26"/>
      <c r="D488" s="26"/>
      <c r="E488" s="26"/>
      <c r="F488" s="26"/>
    </row>
    <row r="489" spans="1:6" ht="15.75">
      <c r="A489" s="26"/>
      <c r="B489" s="27">
        <v>3052</v>
      </c>
      <c r="C489" s="38" t="s">
        <v>309</v>
      </c>
      <c r="D489" s="26" t="s">
        <v>287</v>
      </c>
      <c r="E489" s="26" t="s">
        <v>273</v>
      </c>
      <c r="F489" s="30">
        <v>0.86</v>
      </c>
    </row>
    <row r="490" spans="1:6" ht="15.75">
      <c r="A490" s="26"/>
      <c r="B490" s="27"/>
      <c r="C490" s="38" t="s">
        <v>117</v>
      </c>
      <c r="D490" s="26"/>
      <c r="E490" s="26"/>
      <c r="F490" s="30"/>
    </row>
    <row r="491" spans="1:6" ht="15.75">
      <c r="A491" s="26"/>
      <c r="B491" s="27"/>
      <c r="C491" s="38"/>
      <c r="D491" s="26"/>
      <c r="E491" s="26"/>
      <c r="F491" s="30"/>
    </row>
    <row r="492" spans="1:6" ht="15.75">
      <c r="A492" s="26"/>
      <c r="B492" s="27">
        <v>3054</v>
      </c>
      <c r="C492" s="38" t="s">
        <v>279</v>
      </c>
      <c r="D492" s="26" t="s">
        <v>312</v>
      </c>
      <c r="E492" s="26" t="s">
        <v>278</v>
      </c>
      <c r="F492" s="30">
        <v>0.54</v>
      </c>
    </row>
    <row r="493" spans="1:6" ht="15.75">
      <c r="A493" s="26"/>
      <c r="B493" s="27"/>
      <c r="C493" s="38" t="s">
        <v>117</v>
      </c>
      <c r="D493" s="26"/>
      <c r="E493" s="26"/>
      <c r="F493" s="30"/>
    </row>
    <row r="494" spans="1:6" ht="15.75">
      <c r="A494" s="26"/>
      <c r="B494" s="27">
        <v>3058</v>
      </c>
      <c r="C494" s="38" t="s">
        <v>313</v>
      </c>
      <c r="D494" s="26" t="s">
        <v>270</v>
      </c>
      <c r="E494" s="26" t="s">
        <v>283</v>
      </c>
      <c r="F494" s="30">
        <v>0.68</v>
      </c>
    </row>
    <row r="495" spans="1:6" ht="15.75">
      <c r="A495" s="26"/>
      <c r="B495" s="27"/>
      <c r="C495" s="38" t="s">
        <v>123</v>
      </c>
      <c r="D495" s="26"/>
      <c r="E495" s="26"/>
      <c r="F495" s="30"/>
    </row>
    <row r="496" spans="1:6" ht="15.75">
      <c r="A496" s="26"/>
      <c r="B496" s="27"/>
      <c r="C496" s="38"/>
      <c r="D496" s="26"/>
      <c r="E496" s="26"/>
      <c r="F496" s="30"/>
    </row>
    <row r="497" spans="1:6" ht="15.75">
      <c r="A497" s="26"/>
      <c r="B497" s="27">
        <v>3060</v>
      </c>
      <c r="C497" s="38" t="s">
        <v>314</v>
      </c>
      <c r="D497" s="26" t="s">
        <v>273</v>
      </c>
      <c r="E497" s="26" t="s">
        <v>274</v>
      </c>
      <c r="F497" s="30">
        <v>0.27</v>
      </c>
    </row>
    <row r="498" spans="1:6" ht="15.75">
      <c r="A498" s="26"/>
      <c r="B498" s="27"/>
      <c r="C498" s="38" t="s">
        <v>123</v>
      </c>
      <c r="D498" s="26"/>
      <c r="E498" s="26"/>
      <c r="F498" s="30"/>
    </row>
    <row r="499" spans="1:6" ht="15.75">
      <c r="A499" s="26"/>
      <c r="B499" s="27"/>
      <c r="C499" s="38"/>
      <c r="D499" s="26"/>
      <c r="E499" s="26"/>
      <c r="F499" s="30"/>
    </row>
    <row r="500" spans="1:6" ht="15.75">
      <c r="A500" s="26"/>
      <c r="B500" s="27">
        <v>3062</v>
      </c>
      <c r="C500" s="38" t="s">
        <v>315</v>
      </c>
      <c r="D500" s="26" t="s">
        <v>273</v>
      </c>
      <c r="E500" s="26" t="s">
        <v>146</v>
      </c>
      <c r="F500" s="30">
        <v>0.33</v>
      </c>
    </row>
    <row r="501" spans="1:6" ht="15.75">
      <c r="A501" s="26"/>
      <c r="B501" s="27"/>
      <c r="C501" s="38" t="s">
        <v>123</v>
      </c>
      <c r="D501" s="26"/>
      <c r="E501" s="26"/>
      <c r="F501" s="30"/>
    </row>
    <row r="502" spans="1:255" ht="15.75">
      <c r="A502" s="50"/>
      <c r="B502" s="72"/>
      <c r="C502" s="73"/>
      <c r="D502" s="50"/>
      <c r="E502" s="35" t="s">
        <v>169</v>
      </c>
      <c r="F502" s="36">
        <f>SUM(F422:F500)</f>
        <v>14.770000000000001</v>
      </c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  <c r="AA502" s="74"/>
      <c r="AB502" s="74"/>
      <c r="AC502" s="74"/>
      <c r="AD502" s="74"/>
      <c r="AE502" s="74"/>
      <c r="AF502" s="74"/>
      <c r="AG502" s="74"/>
      <c r="AH502" s="74"/>
      <c r="AI502" s="74"/>
      <c r="AJ502" s="74"/>
      <c r="AK502" s="74"/>
      <c r="AL502" s="74"/>
      <c r="AM502" s="74"/>
      <c r="AN502" s="74"/>
      <c r="AO502" s="74"/>
      <c r="AP502" s="74"/>
      <c r="AQ502" s="74"/>
      <c r="AR502" s="74"/>
      <c r="AS502" s="74"/>
      <c r="AT502" s="74"/>
      <c r="AU502" s="74"/>
      <c r="AV502" s="74"/>
      <c r="AW502" s="74"/>
      <c r="AX502" s="74"/>
      <c r="AY502" s="74"/>
      <c r="AZ502" s="74"/>
      <c r="BA502" s="74"/>
      <c r="BB502" s="74"/>
      <c r="BC502" s="74"/>
      <c r="BD502" s="74"/>
      <c r="BE502" s="74"/>
      <c r="BF502" s="74"/>
      <c r="BG502" s="74"/>
      <c r="BH502" s="74"/>
      <c r="BI502" s="74"/>
      <c r="BJ502" s="74"/>
      <c r="BK502" s="74"/>
      <c r="BL502" s="74"/>
      <c r="BM502" s="74"/>
      <c r="BN502" s="74"/>
      <c r="BO502" s="74"/>
      <c r="BP502" s="74"/>
      <c r="BQ502" s="74"/>
      <c r="BR502" s="74"/>
      <c r="BS502" s="74"/>
      <c r="BT502" s="74"/>
      <c r="BU502" s="74"/>
      <c r="BV502" s="74"/>
      <c r="BW502" s="74"/>
      <c r="BX502" s="74"/>
      <c r="BY502" s="74"/>
      <c r="BZ502" s="74"/>
      <c r="CA502" s="74"/>
      <c r="CB502" s="74"/>
      <c r="CC502" s="74"/>
      <c r="CD502" s="74"/>
      <c r="CE502" s="74"/>
      <c r="CF502" s="74"/>
      <c r="CG502" s="74"/>
      <c r="CH502" s="74"/>
      <c r="CI502" s="74"/>
      <c r="CJ502" s="74"/>
      <c r="CK502" s="74"/>
      <c r="CL502" s="74"/>
      <c r="CM502" s="74"/>
      <c r="CN502" s="74"/>
      <c r="CO502" s="74"/>
      <c r="CP502" s="74"/>
      <c r="CQ502" s="74"/>
      <c r="CR502" s="74"/>
      <c r="CS502" s="74"/>
      <c r="CT502" s="74"/>
      <c r="CU502" s="74"/>
      <c r="CV502" s="74"/>
      <c r="CW502" s="74"/>
      <c r="CX502" s="74"/>
      <c r="CY502" s="74"/>
      <c r="CZ502" s="74"/>
      <c r="DA502" s="74"/>
      <c r="DB502" s="74"/>
      <c r="DC502" s="74"/>
      <c r="DD502" s="74"/>
      <c r="DE502" s="74"/>
      <c r="DF502" s="74"/>
      <c r="DG502" s="74"/>
      <c r="DH502" s="74"/>
      <c r="DI502" s="74"/>
      <c r="DJ502" s="74"/>
      <c r="DK502" s="74"/>
      <c r="DL502" s="74"/>
      <c r="DM502" s="74"/>
      <c r="DN502" s="74"/>
      <c r="DO502" s="74"/>
      <c r="DP502" s="74"/>
      <c r="DQ502" s="74"/>
      <c r="DR502" s="74"/>
      <c r="DS502" s="74"/>
      <c r="DT502" s="74"/>
      <c r="DU502" s="74"/>
      <c r="DV502" s="74"/>
      <c r="DW502" s="74"/>
      <c r="DX502" s="74"/>
      <c r="DY502" s="74"/>
      <c r="DZ502" s="74"/>
      <c r="EA502" s="74"/>
      <c r="EB502" s="74"/>
      <c r="EC502" s="74"/>
      <c r="ED502" s="74"/>
      <c r="EE502" s="74"/>
      <c r="EF502" s="74"/>
      <c r="EG502" s="74"/>
      <c r="EH502" s="74"/>
      <c r="EI502" s="74"/>
      <c r="EJ502" s="74"/>
      <c r="EK502" s="74"/>
      <c r="EL502" s="74"/>
      <c r="EM502" s="74"/>
      <c r="EN502" s="74"/>
      <c r="EO502" s="74"/>
      <c r="EP502" s="74"/>
      <c r="EQ502" s="74"/>
      <c r="ER502" s="74"/>
      <c r="ES502" s="74"/>
      <c r="ET502" s="74"/>
      <c r="EU502" s="74"/>
      <c r="EV502" s="74"/>
      <c r="EW502" s="74"/>
      <c r="EX502" s="74"/>
      <c r="EY502" s="74"/>
      <c r="EZ502" s="74"/>
      <c r="FA502" s="74"/>
      <c r="FB502" s="74"/>
      <c r="FC502" s="74"/>
      <c r="FD502" s="74"/>
      <c r="FE502" s="74"/>
      <c r="FF502" s="74"/>
      <c r="FG502" s="74"/>
      <c r="FH502" s="74"/>
      <c r="FI502" s="74"/>
      <c r="FJ502" s="74"/>
      <c r="FK502" s="74"/>
      <c r="FL502" s="74"/>
      <c r="FM502" s="74"/>
      <c r="FN502" s="74"/>
      <c r="FO502" s="74"/>
      <c r="FP502" s="74"/>
      <c r="FQ502" s="74"/>
      <c r="FR502" s="74"/>
      <c r="FS502" s="74"/>
      <c r="FT502" s="74"/>
      <c r="FU502" s="74"/>
      <c r="FV502" s="74"/>
      <c r="FW502" s="74"/>
      <c r="FX502" s="74"/>
      <c r="FY502" s="74"/>
      <c r="FZ502" s="74"/>
      <c r="GA502" s="74"/>
      <c r="GB502" s="74"/>
      <c r="GC502" s="74"/>
      <c r="GD502" s="74"/>
      <c r="GE502" s="74"/>
      <c r="GF502" s="74"/>
      <c r="GG502" s="74"/>
      <c r="GH502" s="74"/>
      <c r="GI502" s="74"/>
      <c r="GJ502" s="74"/>
      <c r="GK502" s="74"/>
      <c r="GL502" s="74"/>
      <c r="GM502" s="74"/>
      <c r="GN502" s="74"/>
      <c r="GO502" s="74"/>
      <c r="GP502" s="74"/>
      <c r="GQ502" s="74"/>
      <c r="GR502" s="74"/>
      <c r="GS502" s="74"/>
      <c r="GT502" s="74"/>
      <c r="GU502" s="74"/>
      <c r="GV502" s="74"/>
      <c r="GW502" s="74"/>
      <c r="GX502" s="74"/>
      <c r="GY502" s="74"/>
      <c r="GZ502" s="74"/>
      <c r="HA502" s="74"/>
      <c r="HB502" s="74"/>
      <c r="HC502" s="74"/>
      <c r="HD502" s="74"/>
      <c r="HE502" s="74"/>
      <c r="HF502" s="74"/>
      <c r="HG502" s="74"/>
      <c r="HH502" s="74"/>
      <c r="HI502" s="74"/>
      <c r="HJ502" s="74"/>
      <c r="HK502" s="74"/>
      <c r="HL502" s="74"/>
      <c r="HM502" s="74"/>
      <c r="HN502" s="74"/>
      <c r="HO502" s="74"/>
      <c r="HP502" s="74"/>
      <c r="HQ502" s="74"/>
      <c r="HR502" s="74"/>
      <c r="HS502" s="74"/>
      <c r="HT502" s="74"/>
      <c r="HU502" s="74"/>
      <c r="HV502" s="74"/>
      <c r="HW502" s="74"/>
      <c r="HX502" s="74"/>
      <c r="HY502" s="74"/>
      <c r="HZ502" s="74"/>
      <c r="IA502" s="74"/>
      <c r="IB502" s="74"/>
      <c r="IC502" s="74"/>
      <c r="ID502" s="74"/>
      <c r="IE502" s="74"/>
      <c r="IF502" s="74"/>
      <c r="IG502" s="74"/>
      <c r="IH502" s="74"/>
      <c r="II502" s="74"/>
      <c r="IJ502" s="74"/>
      <c r="IK502" s="74"/>
      <c r="IL502" s="74"/>
      <c r="IM502" s="74"/>
      <c r="IN502" s="74"/>
      <c r="IO502" s="74"/>
      <c r="IP502" s="74"/>
      <c r="IQ502" s="74"/>
      <c r="IR502" s="74"/>
      <c r="IS502" s="74"/>
      <c r="IT502" s="74"/>
      <c r="IU502" s="74"/>
    </row>
    <row r="503" spans="1:6" ht="15.75">
      <c r="A503" s="26"/>
      <c r="B503" s="27"/>
      <c r="C503" s="37"/>
      <c r="D503" s="77" t="s">
        <v>10</v>
      </c>
      <c r="E503" s="26"/>
      <c r="F503" s="30"/>
    </row>
    <row r="504" spans="1:6" ht="15.75">
      <c r="A504" s="26"/>
      <c r="B504" s="27"/>
      <c r="C504" s="37"/>
      <c r="D504" s="26"/>
      <c r="E504" s="26"/>
      <c r="F504" s="30"/>
    </row>
    <row r="505" spans="1:6" ht="15.75">
      <c r="A505" s="33" t="s">
        <v>89</v>
      </c>
      <c r="B505" s="27"/>
      <c r="C505" s="42" t="s">
        <v>316</v>
      </c>
      <c r="D505" s="26" t="s">
        <v>317</v>
      </c>
      <c r="E505" s="26" t="s">
        <v>318</v>
      </c>
      <c r="F505" s="34" t="s">
        <v>319</v>
      </c>
    </row>
    <row r="506" spans="1:6" ht="15.75">
      <c r="A506" s="33" t="s">
        <v>93</v>
      </c>
      <c r="B506" s="27"/>
      <c r="C506" s="42" t="s">
        <v>320</v>
      </c>
      <c r="D506" s="26"/>
      <c r="E506" s="26"/>
      <c r="F506" s="30"/>
    </row>
    <row r="507" spans="1:6" ht="15.75">
      <c r="A507" s="26"/>
      <c r="B507" s="27"/>
      <c r="C507" s="37"/>
      <c r="D507" s="26"/>
      <c r="E507" s="26"/>
      <c r="F507" s="30"/>
    </row>
    <row r="508" spans="1:6" ht="15.75">
      <c r="A508" s="26"/>
      <c r="B508" s="27"/>
      <c r="C508" s="42" t="s">
        <v>316</v>
      </c>
      <c r="D508" s="26" t="s">
        <v>321</v>
      </c>
      <c r="E508" s="26" t="s">
        <v>322</v>
      </c>
      <c r="F508" s="34" t="s">
        <v>323</v>
      </c>
    </row>
    <row r="509" spans="1:6" ht="15.75">
      <c r="A509" s="26"/>
      <c r="B509" s="27"/>
      <c r="C509" s="42" t="s">
        <v>320</v>
      </c>
      <c r="D509" s="26"/>
      <c r="E509" s="26"/>
      <c r="F509" s="30"/>
    </row>
    <row r="510" spans="1:6" ht="15.75">
      <c r="A510" s="26"/>
      <c r="B510" s="27"/>
      <c r="C510" s="37"/>
      <c r="D510" s="26"/>
      <c r="E510" s="26"/>
      <c r="F510" s="30"/>
    </row>
    <row r="511" spans="1:6" ht="15.75">
      <c r="A511" s="26"/>
      <c r="B511" s="27"/>
      <c r="C511" s="42" t="s">
        <v>316</v>
      </c>
      <c r="D511" s="26" t="s">
        <v>324</v>
      </c>
      <c r="E511" s="26" t="s">
        <v>325</v>
      </c>
      <c r="F511" s="34" t="s">
        <v>326</v>
      </c>
    </row>
    <row r="512" spans="1:6" ht="15.75">
      <c r="A512" s="26"/>
      <c r="B512" s="27"/>
      <c r="C512" s="42" t="s">
        <v>320</v>
      </c>
      <c r="D512" s="26"/>
      <c r="E512" s="26"/>
      <c r="F512" s="30"/>
    </row>
    <row r="513" spans="1:255" ht="15.75">
      <c r="A513" s="50"/>
      <c r="B513" s="72"/>
      <c r="C513" s="76"/>
      <c r="D513" s="50"/>
      <c r="E513" s="35" t="s">
        <v>97</v>
      </c>
      <c r="F513" s="36">
        <f>SUM(F505:F511)</f>
        <v>0</v>
      </c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74"/>
      <c r="AF513" s="74"/>
      <c r="AG513" s="74"/>
      <c r="AH513" s="74"/>
      <c r="AI513" s="74"/>
      <c r="AJ513" s="74"/>
      <c r="AK513" s="74"/>
      <c r="AL513" s="74"/>
      <c r="AM513" s="74"/>
      <c r="AN513" s="74"/>
      <c r="AO513" s="74"/>
      <c r="AP513" s="74"/>
      <c r="AQ513" s="74"/>
      <c r="AR513" s="74"/>
      <c r="AS513" s="74"/>
      <c r="AT513" s="74"/>
      <c r="AU513" s="74"/>
      <c r="AV513" s="74"/>
      <c r="AW513" s="74"/>
      <c r="AX513" s="74"/>
      <c r="AY513" s="74"/>
      <c r="AZ513" s="74"/>
      <c r="BA513" s="74"/>
      <c r="BB513" s="74"/>
      <c r="BC513" s="74"/>
      <c r="BD513" s="74"/>
      <c r="BE513" s="74"/>
      <c r="BF513" s="74"/>
      <c r="BG513" s="74"/>
      <c r="BH513" s="74"/>
      <c r="BI513" s="74"/>
      <c r="BJ513" s="74"/>
      <c r="BK513" s="74"/>
      <c r="BL513" s="74"/>
      <c r="BM513" s="74"/>
      <c r="BN513" s="74"/>
      <c r="BO513" s="74"/>
      <c r="BP513" s="74"/>
      <c r="BQ513" s="74"/>
      <c r="BR513" s="74"/>
      <c r="BS513" s="74"/>
      <c r="BT513" s="74"/>
      <c r="BU513" s="74"/>
      <c r="BV513" s="74"/>
      <c r="BW513" s="74"/>
      <c r="BX513" s="74"/>
      <c r="BY513" s="74"/>
      <c r="BZ513" s="74"/>
      <c r="CA513" s="74"/>
      <c r="CB513" s="74"/>
      <c r="CC513" s="74"/>
      <c r="CD513" s="74"/>
      <c r="CE513" s="74"/>
      <c r="CF513" s="74"/>
      <c r="CG513" s="74"/>
      <c r="CH513" s="74"/>
      <c r="CI513" s="74"/>
      <c r="CJ513" s="74"/>
      <c r="CK513" s="74"/>
      <c r="CL513" s="74"/>
      <c r="CM513" s="74"/>
      <c r="CN513" s="74"/>
      <c r="CO513" s="74"/>
      <c r="CP513" s="74"/>
      <c r="CQ513" s="74"/>
      <c r="CR513" s="74"/>
      <c r="CS513" s="74"/>
      <c r="CT513" s="74"/>
      <c r="CU513" s="74"/>
      <c r="CV513" s="74"/>
      <c r="CW513" s="74"/>
      <c r="CX513" s="74"/>
      <c r="CY513" s="74"/>
      <c r="CZ513" s="74"/>
      <c r="DA513" s="74"/>
      <c r="DB513" s="74"/>
      <c r="DC513" s="74"/>
      <c r="DD513" s="74"/>
      <c r="DE513" s="74"/>
      <c r="DF513" s="74"/>
      <c r="DG513" s="74"/>
      <c r="DH513" s="74"/>
      <c r="DI513" s="74"/>
      <c r="DJ513" s="74"/>
      <c r="DK513" s="74"/>
      <c r="DL513" s="74"/>
      <c r="DM513" s="74"/>
      <c r="DN513" s="74"/>
      <c r="DO513" s="74"/>
      <c r="DP513" s="74"/>
      <c r="DQ513" s="74"/>
      <c r="DR513" s="74"/>
      <c r="DS513" s="74"/>
      <c r="DT513" s="74"/>
      <c r="DU513" s="74"/>
      <c r="DV513" s="74"/>
      <c r="DW513" s="74"/>
      <c r="DX513" s="74"/>
      <c r="DY513" s="74"/>
      <c r="DZ513" s="74"/>
      <c r="EA513" s="74"/>
      <c r="EB513" s="74"/>
      <c r="EC513" s="74"/>
      <c r="ED513" s="74"/>
      <c r="EE513" s="74"/>
      <c r="EF513" s="74"/>
      <c r="EG513" s="74"/>
      <c r="EH513" s="74"/>
      <c r="EI513" s="74"/>
      <c r="EJ513" s="74"/>
      <c r="EK513" s="74"/>
      <c r="EL513" s="74"/>
      <c r="EM513" s="74"/>
      <c r="EN513" s="74"/>
      <c r="EO513" s="74"/>
      <c r="EP513" s="74"/>
      <c r="EQ513" s="74"/>
      <c r="ER513" s="74"/>
      <c r="ES513" s="74"/>
      <c r="ET513" s="74"/>
      <c r="EU513" s="74"/>
      <c r="EV513" s="74"/>
      <c r="EW513" s="74"/>
      <c r="EX513" s="74"/>
      <c r="EY513" s="74"/>
      <c r="EZ513" s="74"/>
      <c r="FA513" s="74"/>
      <c r="FB513" s="74"/>
      <c r="FC513" s="74"/>
      <c r="FD513" s="74"/>
      <c r="FE513" s="74"/>
      <c r="FF513" s="74"/>
      <c r="FG513" s="74"/>
      <c r="FH513" s="74"/>
      <c r="FI513" s="74"/>
      <c r="FJ513" s="74"/>
      <c r="FK513" s="74"/>
      <c r="FL513" s="74"/>
      <c r="FM513" s="74"/>
      <c r="FN513" s="74"/>
      <c r="FO513" s="74"/>
      <c r="FP513" s="74"/>
      <c r="FQ513" s="74"/>
      <c r="FR513" s="74"/>
      <c r="FS513" s="74"/>
      <c r="FT513" s="74"/>
      <c r="FU513" s="74"/>
      <c r="FV513" s="74"/>
      <c r="FW513" s="74"/>
      <c r="FX513" s="74"/>
      <c r="FY513" s="74"/>
      <c r="FZ513" s="74"/>
      <c r="GA513" s="74"/>
      <c r="GB513" s="74"/>
      <c r="GC513" s="74"/>
      <c r="GD513" s="74"/>
      <c r="GE513" s="74"/>
      <c r="GF513" s="74"/>
      <c r="GG513" s="74"/>
      <c r="GH513" s="74"/>
      <c r="GI513" s="74"/>
      <c r="GJ513" s="74"/>
      <c r="GK513" s="74"/>
      <c r="GL513" s="74"/>
      <c r="GM513" s="74"/>
      <c r="GN513" s="74"/>
      <c r="GO513" s="74"/>
      <c r="GP513" s="74"/>
      <c r="GQ513" s="74"/>
      <c r="GR513" s="74"/>
      <c r="GS513" s="74"/>
      <c r="GT513" s="74"/>
      <c r="GU513" s="74"/>
      <c r="GV513" s="74"/>
      <c r="GW513" s="74"/>
      <c r="GX513" s="74"/>
      <c r="GY513" s="74"/>
      <c r="GZ513" s="74"/>
      <c r="HA513" s="74"/>
      <c r="HB513" s="74"/>
      <c r="HC513" s="74"/>
      <c r="HD513" s="74"/>
      <c r="HE513" s="74"/>
      <c r="HF513" s="74"/>
      <c r="HG513" s="74"/>
      <c r="HH513" s="74"/>
      <c r="HI513" s="74"/>
      <c r="HJ513" s="74"/>
      <c r="HK513" s="74"/>
      <c r="HL513" s="74"/>
      <c r="HM513" s="74"/>
      <c r="HN513" s="74"/>
      <c r="HO513" s="74"/>
      <c r="HP513" s="74"/>
      <c r="HQ513" s="74"/>
      <c r="HR513" s="74"/>
      <c r="HS513" s="74"/>
      <c r="HT513" s="74"/>
      <c r="HU513" s="74"/>
      <c r="HV513" s="74"/>
      <c r="HW513" s="74"/>
      <c r="HX513" s="74"/>
      <c r="HY513" s="74"/>
      <c r="HZ513" s="74"/>
      <c r="IA513" s="74"/>
      <c r="IB513" s="74"/>
      <c r="IC513" s="74"/>
      <c r="ID513" s="74"/>
      <c r="IE513" s="74"/>
      <c r="IF513" s="74"/>
      <c r="IG513" s="74"/>
      <c r="IH513" s="74"/>
      <c r="II513" s="74"/>
      <c r="IJ513" s="74"/>
      <c r="IK513" s="74"/>
      <c r="IL513" s="74"/>
      <c r="IM513" s="74"/>
      <c r="IN513" s="74"/>
      <c r="IO513" s="74"/>
      <c r="IP513" s="74"/>
      <c r="IQ513" s="74"/>
      <c r="IR513" s="74"/>
      <c r="IS513" s="74"/>
      <c r="IT513" s="74"/>
      <c r="IU513" s="74"/>
    </row>
    <row r="514" spans="1:6" ht="15.75">
      <c r="A514" s="26"/>
      <c r="B514" s="27"/>
      <c r="C514" s="37"/>
      <c r="D514" s="26"/>
      <c r="E514" s="26"/>
      <c r="F514" s="30"/>
    </row>
    <row r="515" spans="1:6" ht="15.75">
      <c r="A515" s="33" t="s">
        <v>98</v>
      </c>
      <c r="B515" s="27"/>
      <c r="C515" s="42" t="s">
        <v>263</v>
      </c>
      <c r="D515" s="26" t="s">
        <v>298</v>
      </c>
      <c r="E515" s="26" t="s">
        <v>327</v>
      </c>
      <c r="F515" s="30">
        <v>1.234</v>
      </c>
    </row>
    <row r="516" spans="1:6" ht="15.75">
      <c r="A516" s="26"/>
      <c r="B516" s="27"/>
      <c r="C516" s="37"/>
      <c r="D516" s="26"/>
      <c r="E516" s="26"/>
      <c r="F516" s="30"/>
    </row>
    <row r="517" spans="1:6" ht="15.75">
      <c r="A517" s="26"/>
      <c r="B517" s="27"/>
      <c r="C517" s="42" t="s">
        <v>328</v>
      </c>
      <c r="D517" s="26" t="s">
        <v>329</v>
      </c>
      <c r="E517" s="26" t="s">
        <v>312</v>
      </c>
      <c r="F517" s="30">
        <v>0.997</v>
      </c>
    </row>
    <row r="518" spans="1:6" ht="15.75">
      <c r="A518" s="26"/>
      <c r="B518" s="27"/>
      <c r="C518" s="37"/>
      <c r="D518" s="26"/>
      <c r="E518" s="26"/>
      <c r="F518" s="30"/>
    </row>
    <row r="519" spans="1:6" ht="15.75">
      <c r="A519" s="26"/>
      <c r="B519" s="27"/>
      <c r="C519" s="42" t="s">
        <v>90</v>
      </c>
      <c r="D519" s="26" t="s">
        <v>94</v>
      </c>
      <c r="E519" s="26" t="s">
        <v>312</v>
      </c>
      <c r="F519" s="30">
        <v>0.499</v>
      </c>
    </row>
    <row r="520" spans="1:6" ht="15.75">
      <c r="A520" s="26"/>
      <c r="B520" s="27"/>
      <c r="C520" s="37"/>
      <c r="D520" s="26"/>
      <c r="E520" s="26"/>
      <c r="F520" s="30"/>
    </row>
    <row r="521" spans="1:6" ht="15.75">
      <c r="A521" s="26"/>
      <c r="B521" s="27"/>
      <c r="C521" s="42" t="s">
        <v>90</v>
      </c>
      <c r="D521" s="26" t="s">
        <v>298</v>
      </c>
      <c r="E521" s="26" t="s">
        <v>92</v>
      </c>
      <c r="F521" s="30">
        <v>1.968</v>
      </c>
    </row>
    <row r="522" spans="1:6" ht="15.75">
      <c r="A522" s="26"/>
      <c r="B522" s="27"/>
      <c r="C522" s="37"/>
      <c r="D522" s="26"/>
      <c r="E522" s="26"/>
      <c r="F522" s="30"/>
    </row>
    <row r="523" spans="1:255" ht="15.75">
      <c r="A523" s="50"/>
      <c r="B523" s="72"/>
      <c r="C523" s="76"/>
      <c r="D523" s="50"/>
      <c r="E523" s="35" t="s">
        <v>106</v>
      </c>
      <c r="F523" s="36">
        <f>SUM(F515:F521)</f>
        <v>4.698</v>
      </c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  <c r="AA523" s="74"/>
      <c r="AB523" s="74"/>
      <c r="AC523" s="74"/>
      <c r="AD523" s="74"/>
      <c r="AE523" s="74"/>
      <c r="AF523" s="74"/>
      <c r="AG523" s="74"/>
      <c r="AH523" s="74"/>
      <c r="AI523" s="74"/>
      <c r="AJ523" s="74"/>
      <c r="AK523" s="74"/>
      <c r="AL523" s="74"/>
      <c r="AM523" s="74"/>
      <c r="AN523" s="74"/>
      <c r="AO523" s="74"/>
      <c r="AP523" s="74"/>
      <c r="AQ523" s="74"/>
      <c r="AR523" s="74"/>
      <c r="AS523" s="74"/>
      <c r="AT523" s="74"/>
      <c r="AU523" s="74"/>
      <c r="AV523" s="74"/>
      <c r="AW523" s="74"/>
      <c r="AX523" s="74"/>
      <c r="AY523" s="74"/>
      <c r="AZ523" s="74"/>
      <c r="BA523" s="74"/>
      <c r="BB523" s="74"/>
      <c r="BC523" s="74"/>
      <c r="BD523" s="74"/>
      <c r="BE523" s="74"/>
      <c r="BF523" s="74"/>
      <c r="BG523" s="74"/>
      <c r="BH523" s="74"/>
      <c r="BI523" s="74"/>
      <c r="BJ523" s="74"/>
      <c r="BK523" s="74"/>
      <c r="BL523" s="74"/>
      <c r="BM523" s="74"/>
      <c r="BN523" s="74"/>
      <c r="BO523" s="74"/>
      <c r="BP523" s="74"/>
      <c r="BQ523" s="74"/>
      <c r="BR523" s="74"/>
      <c r="BS523" s="74"/>
      <c r="BT523" s="74"/>
      <c r="BU523" s="74"/>
      <c r="BV523" s="74"/>
      <c r="BW523" s="74"/>
      <c r="BX523" s="74"/>
      <c r="BY523" s="74"/>
      <c r="BZ523" s="74"/>
      <c r="CA523" s="74"/>
      <c r="CB523" s="74"/>
      <c r="CC523" s="74"/>
      <c r="CD523" s="74"/>
      <c r="CE523" s="74"/>
      <c r="CF523" s="74"/>
      <c r="CG523" s="74"/>
      <c r="CH523" s="74"/>
      <c r="CI523" s="74"/>
      <c r="CJ523" s="74"/>
      <c r="CK523" s="74"/>
      <c r="CL523" s="74"/>
      <c r="CM523" s="74"/>
      <c r="CN523" s="74"/>
      <c r="CO523" s="74"/>
      <c r="CP523" s="74"/>
      <c r="CQ523" s="74"/>
      <c r="CR523" s="74"/>
      <c r="CS523" s="74"/>
      <c r="CT523" s="74"/>
      <c r="CU523" s="74"/>
      <c r="CV523" s="74"/>
      <c r="CW523" s="74"/>
      <c r="CX523" s="74"/>
      <c r="CY523" s="74"/>
      <c r="CZ523" s="74"/>
      <c r="DA523" s="74"/>
      <c r="DB523" s="74"/>
      <c r="DC523" s="74"/>
      <c r="DD523" s="74"/>
      <c r="DE523" s="74"/>
      <c r="DF523" s="74"/>
      <c r="DG523" s="74"/>
      <c r="DH523" s="74"/>
      <c r="DI523" s="74"/>
      <c r="DJ523" s="74"/>
      <c r="DK523" s="74"/>
      <c r="DL523" s="74"/>
      <c r="DM523" s="74"/>
      <c r="DN523" s="74"/>
      <c r="DO523" s="74"/>
      <c r="DP523" s="74"/>
      <c r="DQ523" s="74"/>
      <c r="DR523" s="74"/>
      <c r="DS523" s="74"/>
      <c r="DT523" s="74"/>
      <c r="DU523" s="74"/>
      <c r="DV523" s="74"/>
      <c r="DW523" s="74"/>
      <c r="DX523" s="74"/>
      <c r="DY523" s="74"/>
      <c r="DZ523" s="74"/>
      <c r="EA523" s="74"/>
      <c r="EB523" s="74"/>
      <c r="EC523" s="74"/>
      <c r="ED523" s="74"/>
      <c r="EE523" s="74"/>
      <c r="EF523" s="74"/>
      <c r="EG523" s="74"/>
      <c r="EH523" s="74"/>
      <c r="EI523" s="74"/>
      <c r="EJ523" s="74"/>
      <c r="EK523" s="74"/>
      <c r="EL523" s="74"/>
      <c r="EM523" s="74"/>
      <c r="EN523" s="74"/>
      <c r="EO523" s="74"/>
      <c r="EP523" s="74"/>
      <c r="EQ523" s="74"/>
      <c r="ER523" s="74"/>
      <c r="ES523" s="74"/>
      <c r="ET523" s="74"/>
      <c r="EU523" s="74"/>
      <c r="EV523" s="74"/>
      <c r="EW523" s="74"/>
      <c r="EX523" s="74"/>
      <c r="EY523" s="74"/>
      <c r="EZ523" s="74"/>
      <c r="FA523" s="74"/>
      <c r="FB523" s="74"/>
      <c r="FC523" s="74"/>
      <c r="FD523" s="74"/>
      <c r="FE523" s="74"/>
      <c r="FF523" s="74"/>
      <c r="FG523" s="74"/>
      <c r="FH523" s="74"/>
      <c r="FI523" s="74"/>
      <c r="FJ523" s="74"/>
      <c r="FK523" s="74"/>
      <c r="FL523" s="74"/>
      <c r="FM523" s="74"/>
      <c r="FN523" s="74"/>
      <c r="FO523" s="74"/>
      <c r="FP523" s="74"/>
      <c r="FQ523" s="74"/>
      <c r="FR523" s="74"/>
      <c r="FS523" s="74"/>
      <c r="FT523" s="74"/>
      <c r="FU523" s="74"/>
      <c r="FV523" s="74"/>
      <c r="FW523" s="74"/>
      <c r="FX523" s="74"/>
      <c r="FY523" s="74"/>
      <c r="FZ523" s="74"/>
      <c r="GA523" s="74"/>
      <c r="GB523" s="74"/>
      <c r="GC523" s="74"/>
      <c r="GD523" s="74"/>
      <c r="GE523" s="74"/>
      <c r="GF523" s="74"/>
      <c r="GG523" s="74"/>
      <c r="GH523" s="74"/>
      <c r="GI523" s="74"/>
      <c r="GJ523" s="74"/>
      <c r="GK523" s="74"/>
      <c r="GL523" s="74"/>
      <c r="GM523" s="74"/>
      <c r="GN523" s="74"/>
      <c r="GO523" s="74"/>
      <c r="GP523" s="74"/>
      <c r="GQ523" s="74"/>
      <c r="GR523" s="74"/>
      <c r="GS523" s="74"/>
      <c r="GT523" s="74"/>
      <c r="GU523" s="74"/>
      <c r="GV523" s="74"/>
      <c r="GW523" s="74"/>
      <c r="GX523" s="74"/>
      <c r="GY523" s="74"/>
      <c r="GZ523" s="74"/>
      <c r="HA523" s="74"/>
      <c r="HB523" s="74"/>
      <c r="HC523" s="74"/>
      <c r="HD523" s="74"/>
      <c r="HE523" s="74"/>
      <c r="HF523" s="74"/>
      <c r="HG523" s="74"/>
      <c r="HH523" s="74"/>
      <c r="HI523" s="74"/>
      <c r="HJ523" s="74"/>
      <c r="HK523" s="74"/>
      <c r="HL523" s="74"/>
      <c r="HM523" s="74"/>
      <c r="HN523" s="74"/>
      <c r="HO523" s="74"/>
      <c r="HP523" s="74"/>
      <c r="HQ523" s="74"/>
      <c r="HR523" s="74"/>
      <c r="HS523" s="74"/>
      <c r="HT523" s="74"/>
      <c r="HU523" s="74"/>
      <c r="HV523" s="74"/>
      <c r="HW523" s="74"/>
      <c r="HX523" s="74"/>
      <c r="HY523" s="74"/>
      <c r="HZ523" s="74"/>
      <c r="IA523" s="74"/>
      <c r="IB523" s="74"/>
      <c r="IC523" s="74"/>
      <c r="ID523" s="74"/>
      <c r="IE523" s="74"/>
      <c r="IF523" s="74"/>
      <c r="IG523" s="74"/>
      <c r="IH523" s="74"/>
      <c r="II523" s="74"/>
      <c r="IJ523" s="74"/>
      <c r="IK523" s="74"/>
      <c r="IL523" s="74"/>
      <c r="IM523" s="74"/>
      <c r="IN523" s="74"/>
      <c r="IO523" s="74"/>
      <c r="IP523" s="74"/>
      <c r="IQ523" s="74"/>
      <c r="IR523" s="74"/>
      <c r="IS523" s="74"/>
      <c r="IT523" s="74"/>
      <c r="IU523" s="74"/>
    </row>
    <row r="524" spans="1:6" ht="15.75">
      <c r="A524" s="26"/>
      <c r="B524" s="27"/>
      <c r="C524" s="37"/>
      <c r="D524" s="26"/>
      <c r="E524" s="26"/>
      <c r="F524" s="30"/>
    </row>
    <row r="525" spans="1:6" ht="15.75">
      <c r="A525" s="33" t="s">
        <v>330</v>
      </c>
      <c r="B525" s="27"/>
      <c r="C525" s="42" t="s">
        <v>331</v>
      </c>
      <c r="D525" s="26" t="s">
        <v>332</v>
      </c>
      <c r="E525" s="26" t="s">
        <v>333</v>
      </c>
      <c r="F525" s="30">
        <v>1.737</v>
      </c>
    </row>
    <row r="526" spans="1:6" ht="15.75">
      <c r="A526" s="26"/>
      <c r="B526" s="27"/>
      <c r="C526" s="37"/>
      <c r="D526" s="26"/>
      <c r="E526" s="26"/>
      <c r="F526" s="30"/>
    </row>
    <row r="527" spans="1:6" ht="15.75">
      <c r="A527" s="26"/>
      <c r="B527" s="27">
        <v>3201</v>
      </c>
      <c r="C527" s="42" t="s">
        <v>334</v>
      </c>
      <c r="D527" s="26" t="s">
        <v>335</v>
      </c>
      <c r="E527" s="26" t="s">
        <v>92</v>
      </c>
      <c r="F527" s="30">
        <v>1.01</v>
      </c>
    </row>
    <row r="528" spans="1:6" ht="15.75">
      <c r="A528" s="26"/>
      <c r="B528" s="27"/>
      <c r="C528" s="38" t="s">
        <v>1023</v>
      </c>
      <c r="D528" s="26"/>
      <c r="E528" s="26"/>
      <c r="F528" s="30"/>
    </row>
    <row r="529" spans="1:255" ht="15.75">
      <c r="A529" s="50"/>
      <c r="B529" s="72"/>
      <c r="C529" s="50"/>
      <c r="D529" s="50"/>
      <c r="E529" s="35" t="s">
        <v>124</v>
      </c>
      <c r="F529" s="36">
        <f>SUM(F525:F527)</f>
        <v>2.747</v>
      </c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  <c r="AA529" s="74"/>
      <c r="AB529" s="74"/>
      <c r="AC529" s="74"/>
      <c r="AD529" s="74"/>
      <c r="AE529" s="74"/>
      <c r="AF529" s="74"/>
      <c r="AG529" s="74"/>
      <c r="AH529" s="74"/>
      <c r="AI529" s="74"/>
      <c r="AJ529" s="74"/>
      <c r="AK529" s="74"/>
      <c r="AL529" s="74"/>
      <c r="AM529" s="74"/>
      <c r="AN529" s="74"/>
      <c r="AO529" s="74"/>
      <c r="AP529" s="74"/>
      <c r="AQ529" s="74"/>
      <c r="AR529" s="74"/>
      <c r="AS529" s="74"/>
      <c r="AT529" s="74"/>
      <c r="AU529" s="74"/>
      <c r="AV529" s="74"/>
      <c r="AW529" s="74"/>
      <c r="AX529" s="74"/>
      <c r="AY529" s="74"/>
      <c r="AZ529" s="74"/>
      <c r="BA529" s="74"/>
      <c r="BB529" s="74"/>
      <c r="BC529" s="74"/>
      <c r="BD529" s="74"/>
      <c r="BE529" s="74"/>
      <c r="BF529" s="74"/>
      <c r="BG529" s="74"/>
      <c r="BH529" s="74"/>
      <c r="BI529" s="74"/>
      <c r="BJ529" s="74"/>
      <c r="BK529" s="74"/>
      <c r="BL529" s="74"/>
      <c r="BM529" s="74"/>
      <c r="BN529" s="74"/>
      <c r="BO529" s="74"/>
      <c r="BP529" s="74"/>
      <c r="BQ529" s="74"/>
      <c r="BR529" s="74"/>
      <c r="BS529" s="74"/>
      <c r="BT529" s="74"/>
      <c r="BU529" s="74"/>
      <c r="BV529" s="74"/>
      <c r="BW529" s="74"/>
      <c r="BX529" s="74"/>
      <c r="BY529" s="74"/>
      <c r="BZ529" s="74"/>
      <c r="CA529" s="74"/>
      <c r="CB529" s="74"/>
      <c r="CC529" s="74"/>
      <c r="CD529" s="74"/>
      <c r="CE529" s="74"/>
      <c r="CF529" s="74"/>
      <c r="CG529" s="74"/>
      <c r="CH529" s="74"/>
      <c r="CI529" s="74"/>
      <c r="CJ529" s="74"/>
      <c r="CK529" s="74"/>
      <c r="CL529" s="74"/>
      <c r="CM529" s="74"/>
      <c r="CN529" s="74"/>
      <c r="CO529" s="74"/>
      <c r="CP529" s="74"/>
      <c r="CQ529" s="74"/>
      <c r="CR529" s="74"/>
      <c r="CS529" s="74"/>
      <c r="CT529" s="74"/>
      <c r="CU529" s="74"/>
      <c r="CV529" s="74"/>
      <c r="CW529" s="74"/>
      <c r="CX529" s="74"/>
      <c r="CY529" s="74"/>
      <c r="CZ529" s="74"/>
      <c r="DA529" s="74"/>
      <c r="DB529" s="74"/>
      <c r="DC529" s="74"/>
      <c r="DD529" s="74"/>
      <c r="DE529" s="74"/>
      <c r="DF529" s="74"/>
      <c r="DG529" s="74"/>
      <c r="DH529" s="74"/>
      <c r="DI529" s="74"/>
      <c r="DJ529" s="74"/>
      <c r="DK529" s="74"/>
      <c r="DL529" s="74"/>
      <c r="DM529" s="74"/>
      <c r="DN529" s="74"/>
      <c r="DO529" s="74"/>
      <c r="DP529" s="74"/>
      <c r="DQ529" s="74"/>
      <c r="DR529" s="74"/>
      <c r="DS529" s="74"/>
      <c r="DT529" s="74"/>
      <c r="DU529" s="74"/>
      <c r="DV529" s="74"/>
      <c r="DW529" s="74"/>
      <c r="DX529" s="74"/>
      <c r="DY529" s="74"/>
      <c r="DZ529" s="74"/>
      <c r="EA529" s="74"/>
      <c r="EB529" s="74"/>
      <c r="EC529" s="74"/>
      <c r="ED529" s="74"/>
      <c r="EE529" s="74"/>
      <c r="EF529" s="74"/>
      <c r="EG529" s="74"/>
      <c r="EH529" s="74"/>
      <c r="EI529" s="74"/>
      <c r="EJ529" s="74"/>
      <c r="EK529" s="74"/>
      <c r="EL529" s="74"/>
      <c r="EM529" s="74"/>
      <c r="EN529" s="74"/>
      <c r="EO529" s="74"/>
      <c r="EP529" s="74"/>
      <c r="EQ529" s="74"/>
      <c r="ER529" s="74"/>
      <c r="ES529" s="74"/>
      <c r="ET529" s="74"/>
      <c r="EU529" s="74"/>
      <c r="EV529" s="74"/>
      <c r="EW529" s="74"/>
      <c r="EX529" s="74"/>
      <c r="EY529" s="74"/>
      <c r="EZ529" s="74"/>
      <c r="FA529" s="74"/>
      <c r="FB529" s="74"/>
      <c r="FC529" s="74"/>
      <c r="FD529" s="74"/>
      <c r="FE529" s="74"/>
      <c r="FF529" s="74"/>
      <c r="FG529" s="74"/>
      <c r="FH529" s="74"/>
      <c r="FI529" s="74"/>
      <c r="FJ529" s="74"/>
      <c r="FK529" s="74"/>
      <c r="FL529" s="74"/>
      <c r="FM529" s="74"/>
      <c r="FN529" s="74"/>
      <c r="FO529" s="74"/>
      <c r="FP529" s="74"/>
      <c r="FQ529" s="74"/>
      <c r="FR529" s="74"/>
      <c r="FS529" s="74"/>
      <c r="FT529" s="74"/>
      <c r="FU529" s="74"/>
      <c r="FV529" s="74"/>
      <c r="FW529" s="74"/>
      <c r="FX529" s="74"/>
      <c r="FY529" s="74"/>
      <c r="FZ529" s="74"/>
      <c r="GA529" s="74"/>
      <c r="GB529" s="74"/>
      <c r="GC529" s="74"/>
      <c r="GD529" s="74"/>
      <c r="GE529" s="74"/>
      <c r="GF529" s="74"/>
      <c r="GG529" s="74"/>
      <c r="GH529" s="74"/>
      <c r="GI529" s="74"/>
      <c r="GJ529" s="74"/>
      <c r="GK529" s="74"/>
      <c r="GL529" s="74"/>
      <c r="GM529" s="74"/>
      <c r="GN529" s="74"/>
      <c r="GO529" s="74"/>
      <c r="GP529" s="74"/>
      <c r="GQ529" s="74"/>
      <c r="GR529" s="74"/>
      <c r="GS529" s="74"/>
      <c r="GT529" s="74"/>
      <c r="GU529" s="74"/>
      <c r="GV529" s="74"/>
      <c r="GW529" s="74"/>
      <c r="GX529" s="74"/>
      <c r="GY529" s="74"/>
      <c r="GZ529" s="74"/>
      <c r="HA529" s="74"/>
      <c r="HB529" s="74"/>
      <c r="HC529" s="74"/>
      <c r="HD529" s="74"/>
      <c r="HE529" s="74"/>
      <c r="HF529" s="74"/>
      <c r="HG529" s="74"/>
      <c r="HH529" s="74"/>
      <c r="HI529" s="74"/>
      <c r="HJ529" s="74"/>
      <c r="HK529" s="74"/>
      <c r="HL529" s="74"/>
      <c r="HM529" s="74"/>
      <c r="HN529" s="74"/>
      <c r="HO529" s="74"/>
      <c r="HP529" s="74"/>
      <c r="HQ529" s="74"/>
      <c r="HR529" s="74"/>
      <c r="HS529" s="74"/>
      <c r="HT529" s="74"/>
      <c r="HU529" s="74"/>
      <c r="HV529" s="74"/>
      <c r="HW529" s="74"/>
      <c r="HX529" s="74"/>
      <c r="HY529" s="74"/>
      <c r="HZ529" s="74"/>
      <c r="IA529" s="74"/>
      <c r="IB529" s="74"/>
      <c r="IC529" s="74"/>
      <c r="ID529" s="74"/>
      <c r="IE529" s="74"/>
      <c r="IF529" s="74"/>
      <c r="IG529" s="74"/>
      <c r="IH529" s="74"/>
      <c r="II529" s="74"/>
      <c r="IJ529" s="74"/>
      <c r="IK529" s="74"/>
      <c r="IL529" s="74"/>
      <c r="IM529" s="74"/>
      <c r="IN529" s="74"/>
      <c r="IO529" s="74"/>
      <c r="IP529" s="74"/>
      <c r="IQ529" s="74"/>
      <c r="IR529" s="74"/>
      <c r="IS529" s="74"/>
      <c r="IT529" s="74"/>
      <c r="IU529" s="74"/>
    </row>
    <row r="530" spans="1:6" ht="15.75">
      <c r="A530" s="26"/>
      <c r="B530" s="27"/>
      <c r="C530" s="26"/>
      <c r="D530" s="26"/>
      <c r="E530" s="26"/>
      <c r="F530" s="30"/>
    </row>
    <row r="531" spans="1:6" ht="15.75">
      <c r="A531" s="26"/>
      <c r="B531" s="27"/>
      <c r="C531" s="26"/>
      <c r="D531" s="26"/>
      <c r="E531" s="26"/>
      <c r="F531" s="30"/>
    </row>
    <row r="532" spans="1:6" ht="15.75">
      <c r="A532" s="33" t="s">
        <v>236</v>
      </c>
      <c r="B532" s="27">
        <v>3202</v>
      </c>
      <c r="C532" s="42" t="s">
        <v>336</v>
      </c>
      <c r="D532" s="26" t="s">
        <v>335</v>
      </c>
      <c r="E532" s="26" t="s">
        <v>337</v>
      </c>
      <c r="F532" s="30">
        <v>0.94</v>
      </c>
    </row>
    <row r="533" spans="1:6" ht="15.75">
      <c r="A533" s="26"/>
      <c r="B533" s="27"/>
      <c r="C533" s="38" t="s">
        <v>117</v>
      </c>
      <c r="D533" s="26"/>
      <c r="E533" s="26"/>
      <c r="F533" s="30"/>
    </row>
    <row r="534" spans="1:6" ht="15.75">
      <c r="A534" s="26"/>
      <c r="B534" s="27"/>
      <c r="C534" s="26"/>
      <c r="D534" s="26"/>
      <c r="E534" s="26"/>
      <c r="F534" s="30"/>
    </row>
    <row r="535" spans="1:6" ht="15.75">
      <c r="A535" s="26"/>
      <c r="B535" s="27">
        <v>3203</v>
      </c>
      <c r="C535" s="42" t="s">
        <v>1024</v>
      </c>
      <c r="D535" s="26" t="s">
        <v>1027</v>
      </c>
      <c r="E535" s="26" t="s">
        <v>92</v>
      </c>
      <c r="F535" s="30">
        <v>1</v>
      </c>
    </row>
    <row r="536" spans="1:6" ht="15.75">
      <c r="A536" s="26"/>
      <c r="B536" s="27"/>
      <c r="C536" s="42" t="s">
        <v>62</v>
      </c>
      <c r="D536" s="26"/>
      <c r="E536" s="26"/>
      <c r="F536" s="30"/>
    </row>
    <row r="537" spans="1:6" ht="15.75">
      <c r="A537" s="26"/>
      <c r="B537" s="27"/>
      <c r="C537" s="38" t="s">
        <v>1026</v>
      </c>
      <c r="D537" s="26"/>
      <c r="E537" s="26"/>
      <c r="F537" s="30"/>
    </row>
    <row r="538" spans="1:6" ht="15.75">
      <c r="A538" s="26"/>
      <c r="B538" s="27"/>
      <c r="C538" s="26"/>
      <c r="D538" s="26"/>
      <c r="E538" s="26"/>
      <c r="F538" s="30"/>
    </row>
    <row r="539" spans="1:6" ht="15.75">
      <c r="A539" s="26"/>
      <c r="B539" s="27">
        <v>3204</v>
      </c>
      <c r="C539" s="42" t="s">
        <v>287</v>
      </c>
      <c r="D539" s="26" t="s">
        <v>94</v>
      </c>
      <c r="E539" s="26" t="s">
        <v>312</v>
      </c>
      <c r="F539" s="30">
        <v>0.08</v>
      </c>
    </row>
    <row r="540" spans="1:6" ht="15.75">
      <c r="A540" s="26"/>
      <c r="B540" s="27"/>
      <c r="C540" s="38" t="s">
        <v>1014</v>
      </c>
      <c r="D540" s="26"/>
      <c r="E540" s="26"/>
      <c r="F540" s="30"/>
    </row>
    <row r="541" spans="1:6" ht="15.75">
      <c r="A541" s="26"/>
      <c r="B541" s="27"/>
      <c r="C541" s="26"/>
      <c r="D541" s="26"/>
      <c r="E541" s="26"/>
      <c r="F541" s="30"/>
    </row>
    <row r="542" spans="1:6" ht="15.75">
      <c r="A542" s="26"/>
      <c r="B542" s="27">
        <v>3206</v>
      </c>
      <c r="C542" s="42" t="s">
        <v>281</v>
      </c>
      <c r="D542" s="26" t="s">
        <v>298</v>
      </c>
      <c r="E542" s="26" t="s">
        <v>1027</v>
      </c>
      <c r="F542" s="30">
        <v>1.75</v>
      </c>
    </row>
    <row r="543" spans="1:6" ht="15.75">
      <c r="A543" s="26"/>
      <c r="B543" s="27"/>
      <c r="C543" s="38" t="s">
        <v>1026</v>
      </c>
      <c r="D543" s="26"/>
      <c r="E543" s="26"/>
      <c r="F543" s="30"/>
    </row>
    <row r="544" spans="1:6" ht="15.75">
      <c r="A544" s="26"/>
      <c r="B544" s="27"/>
      <c r="C544" s="26"/>
      <c r="D544" s="26"/>
      <c r="E544" s="26"/>
      <c r="F544" s="30"/>
    </row>
    <row r="545" spans="1:6" ht="15.75">
      <c r="A545" s="26"/>
      <c r="B545" s="27">
        <v>3208</v>
      </c>
      <c r="C545" s="42" t="s">
        <v>304</v>
      </c>
      <c r="D545" s="26" t="s">
        <v>298</v>
      </c>
      <c r="E545" s="26" t="s">
        <v>338</v>
      </c>
      <c r="F545" s="30">
        <v>0.47</v>
      </c>
    </row>
    <row r="546" spans="1:6" ht="15.75">
      <c r="A546" s="26"/>
      <c r="B546" s="27"/>
      <c r="C546" s="38" t="s">
        <v>1028</v>
      </c>
      <c r="D546" s="26"/>
      <c r="E546" s="26"/>
      <c r="F546" s="30"/>
    </row>
    <row r="547" spans="1:6" ht="15.75">
      <c r="A547" s="26"/>
      <c r="B547" s="27"/>
      <c r="C547" s="26"/>
      <c r="D547" s="26"/>
      <c r="E547" s="26"/>
      <c r="F547" s="30"/>
    </row>
    <row r="548" spans="1:6" ht="15.75">
      <c r="A548" s="26"/>
      <c r="B548" s="27">
        <v>3210</v>
      </c>
      <c r="C548" s="42" t="s">
        <v>306</v>
      </c>
      <c r="D548" s="26" t="s">
        <v>298</v>
      </c>
      <c r="E548" s="26" t="s">
        <v>335</v>
      </c>
      <c r="F548" s="30">
        <v>0.09</v>
      </c>
    </row>
    <row r="549" spans="1:6" ht="15.75">
      <c r="A549" s="26"/>
      <c r="B549" s="27"/>
      <c r="C549" s="38" t="s">
        <v>1029</v>
      </c>
      <c r="D549" s="26"/>
      <c r="E549" s="26"/>
      <c r="F549" s="30"/>
    </row>
    <row r="550" spans="1:6" ht="15.75">
      <c r="A550" s="26"/>
      <c r="B550" s="27"/>
      <c r="C550" s="26"/>
      <c r="D550" s="26"/>
      <c r="E550" s="26"/>
      <c r="F550" s="30"/>
    </row>
    <row r="551" spans="1:6" ht="15.75">
      <c r="A551" s="26"/>
      <c r="B551" s="27">
        <v>3212</v>
      </c>
      <c r="C551" s="42" t="s">
        <v>339</v>
      </c>
      <c r="D551" s="26" t="s">
        <v>340</v>
      </c>
      <c r="E551" s="26" t="s">
        <v>327</v>
      </c>
      <c r="F551" s="30">
        <v>0.48</v>
      </c>
    </row>
    <row r="552" spans="1:6" ht="15.75">
      <c r="A552" s="26"/>
      <c r="B552" s="27"/>
      <c r="C552" s="38" t="s">
        <v>1020</v>
      </c>
      <c r="D552" s="26"/>
      <c r="E552" s="26"/>
      <c r="F552" s="30"/>
    </row>
    <row r="553" spans="1:6" ht="15.75">
      <c r="A553" s="26"/>
      <c r="B553" s="27"/>
      <c r="C553" s="26"/>
      <c r="D553" s="26"/>
      <c r="E553" s="26"/>
      <c r="F553" s="30"/>
    </row>
    <row r="554" spans="1:6" ht="15.75">
      <c r="A554" s="26"/>
      <c r="B554" s="27">
        <v>3214</v>
      </c>
      <c r="C554" s="42" t="s">
        <v>341</v>
      </c>
      <c r="D554" s="26" t="s">
        <v>335</v>
      </c>
      <c r="E554" s="26" t="s">
        <v>342</v>
      </c>
      <c r="F554" s="30">
        <v>2.4</v>
      </c>
    </row>
    <row r="555" spans="1:6" ht="15.75">
      <c r="A555" s="26"/>
      <c r="B555" s="27"/>
      <c r="C555" s="38" t="s">
        <v>1030</v>
      </c>
      <c r="D555" s="26"/>
      <c r="E555" s="26"/>
      <c r="F555" s="30"/>
    </row>
    <row r="556" spans="1:6" ht="15.75">
      <c r="A556" s="26"/>
      <c r="B556" s="27"/>
      <c r="C556" s="26"/>
      <c r="D556" s="26"/>
      <c r="E556" s="26"/>
      <c r="F556" s="30"/>
    </row>
    <row r="557" spans="1:6" ht="15.75">
      <c r="A557" s="26"/>
      <c r="B557" s="27">
        <v>3216</v>
      </c>
      <c r="C557" s="42" t="s">
        <v>343</v>
      </c>
      <c r="D557" s="26" t="s">
        <v>340</v>
      </c>
      <c r="E557" s="26" t="s">
        <v>344</v>
      </c>
      <c r="F557" s="30">
        <v>0.3</v>
      </c>
    </row>
    <row r="558" spans="1:6" ht="15.75">
      <c r="A558" s="26"/>
      <c r="B558" s="27"/>
      <c r="C558" s="38" t="s">
        <v>1020</v>
      </c>
      <c r="D558" s="26"/>
      <c r="E558" s="26"/>
      <c r="F558" s="30"/>
    </row>
    <row r="559" spans="1:6" ht="15.75">
      <c r="A559" s="26"/>
      <c r="B559" s="27"/>
      <c r="C559" s="26"/>
      <c r="D559" s="26"/>
      <c r="E559" s="26"/>
      <c r="F559" s="30"/>
    </row>
    <row r="560" spans="1:6" ht="15.75">
      <c r="A560" s="26"/>
      <c r="B560" s="27">
        <v>3218</v>
      </c>
      <c r="C560" s="42" t="s">
        <v>279</v>
      </c>
      <c r="D560" s="26" t="s">
        <v>336</v>
      </c>
      <c r="E560" s="26" t="s">
        <v>312</v>
      </c>
      <c r="F560" s="30">
        <v>0.52</v>
      </c>
    </row>
    <row r="561" spans="1:6" ht="15.75">
      <c r="A561" s="26"/>
      <c r="B561" s="27"/>
      <c r="C561" s="38" t="s">
        <v>1031</v>
      </c>
      <c r="D561" s="26"/>
      <c r="E561" s="26"/>
      <c r="F561" s="30"/>
    </row>
    <row r="562" spans="1:6" ht="15.75">
      <c r="A562" s="26"/>
      <c r="B562" s="33"/>
      <c r="C562" s="26"/>
      <c r="D562" s="26"/>
      <c r="E562" s="26"/>
      <c r="F562" s="26"/>
    </row>
    <row r="563" spans="1:6" ht="15.75">
      <c r="A563" s="26"/>
      <c r="B563" s="27">
        <v>3220</v>
      </c>
      <c r="C563" s="42" t="s">
        <v>345</v>
      </c>
      <c r="D563" s="26" t="s">
        <v>346</v>
      </c>
      <c r="E563" s="26" t="s">
        <v>327</v>
      </c>
      <c r="F563" s="30">
        <v>0.92</v>
      </c>
    </row>
    <row r="564" spans="1:6" ht="15.75">
      <c r="A564" s="26"/>
      <c r="B564" s="27"/>
      <c r="C564" s="38" t="s">
        <v>1032</v>
      </c>
      <c r="D564" s="26"/>
      <c r="E564" s="26"/>
      <c r="F564" s="30"/>
    </row>
    <row r="565" spans="1:6" ht="15.75">
      <c r="A565" s="26"/>
      <c r="B565" s="27"/>
      <c r="C565" s="26"/>
      <c r="D565" s="26"/>
      <c r="E565" s="26"/>
      <c r="F565" s="30"/>
    </row>
    <row r="566" spans="1:6" ht="15.75">
      <c r="A566" s="26"/>
      <c r="B566" s="27">
        <v>3222</v>
      </c>
      <c r="C566" s="42" t="s">
        <v>347</v>
      </c>
      <c r="D566" s="26" t="s">
        <v>348</v>
      </c>
      <c r="E566" s="26" t="s">
        <v>349</v>
      </c>
      <c r="F566" s="30">
        <v>0.88</v>
      </c>
    </row>
    <row r="567" spans="1:6" ht="15.75">
      <c r="A567" s="26"/>
      <c r="B567" s="27"/>
      <c r="C567" s="38" t="s">
        <v>1033</v>
      </c>
      <c r="D567" s="26"/>
      <c r="E567" s="26"/>
      <c r="F567" s="30"/>
    </row>
    <row r="568" spans="1:255" ht="15.75">
      <c r="A568" s="50"/>
      <c r="B568" s="72"/>
      <c r="C568" s="73"/>
      <c r="D568" s="50"/>
      <c r="E568" s="35" t="s">
        <v>169</v>
      </c>
      <c r="F568" s="36">
        <f>SUM(F532:F566)</f>
        <v>9.830000000000002</v>
      </c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  <c r="AC568" s="74"/>
      <c r="AD568" s="74"/>
      <c r="AE568" s="74"/>
      <c r="AF568" s="74"/>
      <c r="AG568" s="74"/>
      <c r="AH568" s="74"/>
      <c r="AI568" s="74"/>
      <c r="AJ568" s="74"/>
      <c r="AK568" s="74"/>
      <c r="AL568" s="74"/>
      <c r="AM568" s="74"/>
      <c r="AN568" s="74"/>
      <c r="AO568" s="74"/>
      <c r="AP568" s="74"/>
      <c r="AQ568" s="74"/>
      <c r="AR568" s="74"/>
      <c r="AS568" s="74"/>
      <c r="AT568" s="74"/>
      <c r="AU568" s="74"/>
      <c r="AV568" s="74"/>
      <c r="AW568" s="74"/>
      <c r="AX568" s="74"/>
      <c r="AY568" s="74"/>
      <c r="AZ568" s="74"/>
      <c r="BA568" s="74"/>
      <c r="BB568" s="74"/>
      <c r="BC568" s="74"/>
      <c r="BD568" s="74"/>
      <c r="BE568" s="74"/>
      <c r="BF568" s="74"/>
      <c r="BG568" s="74"/>
      <c r="BH568" s="74"/>
      <c r="BI568" s="74"/>
      <c r="BJ568" s="74"/>
      <c r="BK568" s="74"/>
      <c r="BL568" s="74"/>
      <c r="BM568" s="74"/>
      <c r="BN568" s="74"/>
      <c r="BO568" s="74"/>
      <c r="BP568" s="74"/>
      <c r="BQ568" s="74"/>
      <c r="BR568" s="74"/>
      <c r="BS568" s="74"/>
      <c r="BT568" s="74"/>
      <c r="BU568" s="74"/>
      <c r="BV568" s="74"/>
      <c r="BW568" s="74"/>
      <c r="BX568" s="74"/>
      <c r="BY568" s="74"/>
      <c r="BZ568" s="74"/>
      <c r="CA568" s="74"/>
      <c r="CB568" s="74"/>
      <c r="CC568" s="74"/>
      <c r="CD568" s="74"/>
      <c r="CE568" s="74"/>
      <c r="CF568" s="74"/>
      <c r="CG568" s="74"/>
      <c r="CH568" s="74"/>
      <c r="CI568" s="74"/>
      <c r="CJ568" s="74"/>
      <c r="CK568" s="74"/>
      <c r="CL568" s="74"/>
      <c r="CM568" s="74"/>
      <c r="CN568" s="74"/>
      <c r="CO568" s="74"/>
      <c r="CP568" s="74"/>
      <c r="CQ568" s="74"/>
      <c r="CR568" s="74"/>
      <c r="CS568" s="74"/>
      <c r="CT568" s="74"/>
      <c r="CU568" s="74"/>
      <c r="CV568" s="74"/>
      <c r="CW568" s="74"/>
      <c r="CX568" s="74"/>
      <c r="CY568" s="74"/>
      <c r="CZ568" s="74"/>
      <c r="DA568" s="74"/>
      <c r="DB568" s="74"/>
      <c r="DC568" s="74"/>
      <c r="DD568" s="74"/>
      <c r="DE568" s="74"/>
      <c r="DF568" s="74"/>
      <c r="DG568" s="74"/>
      <c r="DH568" s="74"/>
      <c r="DI568" s="74"/>
      <c r="DJ568" s="74"/>
      <c r="DK568" s="74"/>
      <c r="DL568" s="74"/>
      <c r="DM568" s="74"/>
      <c r="DN568" s="74"/>
      <c r="DO568" s="74"/>
      <c r="DP568" s="74"/>
      <c r="DQ568" s="74"/>
      <c r="DR568" s="74"/>
      <c r="DS568" s="74"/>
      <c r="DT568" s="74"/>
      <c r="DU568" s="74"/>
      <c r="DV568" s="74"/>
      <c r="DW568" s="74"/>
      <c r="DX568" s="74"/>
      <c r="DY568" s="74"/>
      <c r="DZ568" s="74"/>
      <c r="EA568" s="74"/>
      <c r="EB568" s="74"/>
      <c r="EC568" s="74"/>
      <c r="ED568" s="74"/>
      <c r="EE568" s="74"/>
      <c r="EF568" s="74"/>
      <c r="EG568" s="74"/>
      <c r="EH568" s="74"/>
      <c r="EI568" s="74"/>
      <c r="EJ568" s="74"/>
      <c r="EK568" s="74"/>
      <c r="EL568" s="74"/>
      <c r="EM568" s="74"/>
      <c r="EN568" s="74"/>
      <c r="EO568" s="74"/>
      <c r="EP568" s="74"/>
      <c r="EQ568" s="74"/>
      <c r="ER568" s="74"/>
      <c r="ES568" s="74"/>
      <c r="ET568" s="74"/>
      <c r="EU568" s="74"/>
      <c r="EV568" s="74"/>
      <c r="EW568" s="74"/>
      <c r="EX568" s="74"/>
      <c r="EY568" s="74"/>
      <c r="EZ568" s="74"/>
      <c r="FA568" s="74"/>
      <c r="FB568" s="74"/>
      <c r="FC568" s="74"/>
      <c r="FD568" s="74"/>
      <c r="FE568" s="74"/>
      <c r="FF568" s="74"/>
      <c r="FG568" s="74"/>
      <c r="FH568" s="74"/>
      <c r="FI568" s="74"/>
      <c r="FJ568" s="74"/>
      <c r="FK568" s="74"/>
      <c r="FL568" s="74"/>
      <c r="FM568" s="74"/>
      <c r="FN568" s="74"/>
      <c r="FO568" s="74"/>
      <c r="FP568" s="74"/>
      <c r="FQ568" s="74"/>
      <c r="FR568" s="74"/>
      <c r="FS568" s="74"/>
      <c r="FT568" s="74"/>
      <c r="FU568" s="74"/>
      <c r="FV568" s="74"/>
      <c r="FW568" s="74"/>
      <c r="FX568" s="74"/>
      <c r="FY568" s="74"/>
      <c r="FZ568" s="74"/>
      <c r="GA568" s="74"/>
      <c r="GB568" s="74"/>
      <c r="GC568" s="74"/>
      <c r="GD568" s="74"/>
      <c r="GE568" s="74"/>
      <c r="GF568" s="74"/>
      <c r="GG568" s="74"/>
      <c r="GH568" s="74"/>
      <c r="GI568" s="74"/>
      <c r="GJ568" s="74"/>
      <c r="GK568" s="74"/>
      <c r="GL568" s="74"/>
      <c r="GM568" s="74"/>
      <c r="GN568" s="74"/>
      <c r="GO568" s="74"/>
      <c r="GP568" s="74"/>
      <c r="GQ568" s="74"/>
      <c r="GR568" s="74"/>
      <c r="GS568" s="74"/>
      <c r="GT568" s="74"/>
      <c r="GU568" s="74"/>
      <c r="GV568" s="74"/>
      <c r="GW568" s="74"/>
      <c r="GX568" s="74"/>
      <c r="GY568" s="74"/>
      <c r="GZ568" s="74"/>
      <c r="HA568" s="74"/>
      <c r="HB568" s="74"/>
      <c r="HC568" s="74"/>
      <c r="HD568" s="74"/>
      <c r="HE568" s="74"/>
      <c r="HF568" s="74"/>
      <c r="HG568" s="74"/>
      <c r="HH568" s="74"/>
      <c r="HI568" s="74"/>
      <c r="HJ568" s="74"/>
      <c r="HK568" s="74"/>
      <c r="HL568" s="74"/>
      <c r="HM568" s="74"/>
      <c r="HN568" s="74"/>
      <c r="HO568" s="74"/>
      <c r="HP568" s="74"/>
      <c r="HQ568" s="74"/>
      <c r="HR568" s="74"/>
      <c r="HS568" s="74"/>
      <c r="HT568" s="74"/>
      <c r="HU568" s="74"/>
      <c r="HV568" s="74"/>
      <c r="HW568" s="74"/>
      <c r="HX568" s="74"/>
      <c r="HY568" s="74"/>
      <c r="HZ568" s="74"/>
      <c r="IA568" s="74"/>
      <c r="IB568" s="74"/>
      <c r="IC568" s="74"/>
      <c r="ID568" s="74"/>
      <c r="IE568" s="74"/>
      <c r="IF568" s="74"/>
      <c r="IG568" s="74"/>
      <c r="IH568" s="74"/>
      <c r="II568" s="74"/>
      <c r="IJ568" s="74"/>
      <c r="IK568" s="74"/>
      <c r="IL568" s="74"/>
      <c r="IM568" s="74"/>
      <c r="IN568" s="74"/>
      <c r="IO568" s="74"/>
      <c r="IP568" s="74"/>
      <c r="IQ568" s="74"/>
      <c r="IR568" s="74"/>
      <c r="IS568" s="74"/>
      <c r="IT568" s="74"/>
      <c r="IU568" s="74"/>
    </row>
    <row r="569" spans="1:255" ht="15.75">
      <c r="A569" s="50"/>
      <c r="B569" s="72"/>
      <c r="C569" s="73"/>
      <c r="D569" s="50"/>
      <c r="E569" s="35"/>
      <c r="F569" s="36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  <c r="AA569" s="74"/>
      <c r="AB569" s="74"/>
      <c r="AC569" s="74"/>
      <c r="AD569" s="74"/>
      <c r="AE569" s="74"/>
      <c r="AF569" s="74"/>
      <c r="AG569" s="74"/>
      <c r="AH569" s="74"/>
      <c r="AI569" s="74"/>
      <c r="AJ569" s="74"/>
      <c r="AK569" s="74"/>
      <c r="AL569" s="74"/>
      <c r="AM569" s="74"/>
      <c r="AN569" s="74"/>
      <c r="AO569" s="74"/>
      <c r="AP569" s="74"/>
      <c r="AQ569" s="74"/>
      <c r="AR569" s="74"/>
      <c r="AS569" s="74"/>
      <c r="AT569" s="74"/>
      <c r="AU569" s="74"/>
      <c r="AV569" s="74"/>
      <c r="AW569" s="74"/>
      <c r="AX569" s="74"/>
      <c r="AY569" s="74"/>
      <c r="AZ569" s="74"/>
      <c r="BA569" s="74"/>
      <c r="BB569" s="74"/>
      <c r="BC569" s="74"/>
      <c r="BD569" s="74"/>
      <c r="BE569" s="74"/>
      <c r="BF569" s="74"/>
      <c r="BG569" s="74"/>
      <c r="BH569" s="74"/>
      <c r="BI569" s="74"/>
      <c r="BJ569" s="74"/>
      <c r="BK569" s="74"/>
      <c r="BL569" s="74"/>
      <c r="BM569" s="74"/>
      <c r="BN569" s="74"/>
      <c r="BO569" s="74"/>
      <c r="BP569" s="74"/>
      <c r="BQ569" s="74"/>
      <c r="BR569" s="74"/>
      <c r="BS569" s="74"/>
      <c r="BT569" s="74"/>
      <c r="BU569" s="74"/>
      <c r="BV569" s="74"/>
      <c r="BW569" s="74"/>
      <c r="BX569" s="74"/>
      <c r="BY569" s="74"/>
      <c r="BZ569" s="74"/>
      <c r="CA569" s="74"/>
      <c r="CB569" s="74"/>
      <c r="CC569" s="74"/>
      <c r="CD569" s="74"/>
      <c r="CE569" s="74"/>
      <c r="CF569" s="74"/>
      <c r="CG569" s="74"/>
      <c r="CH569" s="74"/>
      <c r="CI569" s="74"/>
      <c r="CJ569" s="74"/>
      <c r="CK569" s="74"/>
      <c r="CL569" s="74"/>
      <c r="CM569" s="74"/>
      <c r="CN569" s="74"/>
      <c r="CO569" s="74"/>
      <c r="CP569" s="74"/>
      <c r="CQ569" s="74"/>
      <c r="CR569" s="74"/>
      <c r="CS569" s="74"/>
      <c r="CT569" s="74"/>
      <c r="CU569" s="74"/>
      <c r="CV569" s="74"/>
      <c r="CW569" s="74"/>
      <c r="CX569" s="74"/>
      <c r="CY569" s="74"/>
      <c r="CZ569" s="74"/>
      <c r="DA569" s="74"/>
      <c r="DB569" s="74"/>
      <c r="DC569" s="74"/>
      <c r="DD569" s="74"/>
      <c r="DE569" s="74"/>
      <c r="DF569" s="74"/>
      <c r="DG569" s="74"/>
      <c r="DH569" s="74"/>
      <c r="DI569" s="74"/>
      <c r="DJ569" s="74"/>
      <c r="DK569" s="74"/>
      <c r="DL569" s="74"/>
      <c r="DM569" s="74"/>
      <c r="DN569" s="74"/>
      <c r="DO569" s="74"/>
      <c r="DP569" s="74"/>
      <c r="DQ569" s="74"/>
      <c r="DR569" s="74"/>
      <c r="DS569" s="74"/>
      <c r="DT569" s="74"/>
      <c r="DU569" s="74"/>
      <c r="DV569" s="74"/>
      <c r="DW569" s="74"/>
      <c r="DX569" s="74"/>
      <c r="DY569" s="74"/>
      <c r="DZ569" s="74"/>
      <c r="EA569" s="74"/>
      <c r="EB569" s="74"/>
      <c r="EC569" s="74"/>
      <c r="ED569" s="74"/>
      <c r="EE569" s="74"/>
      <c r="EF569" s="74"/>
      <c r="EG569" s="74"/>
      <c r="EH569" s="74"/>
      <c r="EI569" s="74"/>
      <c r="EJ569" s="74"/>
      <c r="EK569" s="74"/>
      <c r="EL569" s="74"/>
      <c r="EM569" s="74"/>
      <c r="EN569" s="74"/>
      <c r="EO569" s="74"/>
      <c r="EP569" s="74"/>
      <c r="EQ569" s="74"/>
      <c r="ER569" s="74"/>
      <c r="ES569" s="74"/>
      <c r="ET569" s="74"/>
      <c r="EU569" s="74"/>
      <c r="EV569" s="74"/>
      <c r="EW569" s="74"/>
      <c r="EX569" s="74"/>
      <c r="EY569" s="74"/>
      <c r="EZ569" s="74"/>
      <c r="FA569" s="74"/>
      <c r="FB569" s="74"/>
      <c r="FC569" s="74"/>
      <c r="FD569" s="74"/>
      <c r="FE569" s="74"/>
      <c r="FF569" s="74"/>
      <c r="FG569" s="74"/>
      <c r="FH569" s="74"/>
      <c r="FI569" s="74"/>
      <c r="FJ569" s="74"/>
      <c r="FK569" s="74"/>
      <c r="FL569" s="74"/>
      <c r="FM569" s="74"/>
      <c r="FN569" s="74"/>
      <c r="FO569" s="74"/>
      <c r="FP569" s="74"/>
      <c r="FQ569" s="74"/>
      <c r="FR569" s="74"/>
      <c r="FS569" s="74"/>
      <c r="FT569" s="74"/>
      <c r="FU569" s="74"/>
      <c r="FV569" s="74"/>
      <c r="FW569" s="74"/>
      <c r="FX569" s="74"/>
      <c r="FY569" s="74"/>
      <c r="FZ569" s="74"/>
      <c r="GA569" s="74"/>
      <c r="GB569" s="74"/>
      <c r="GC569" s="74"/>
      <c r="GD569" s="74"/>
      <c r="GE569" s="74"/>
      <c r="GF569" s="74"/>
      <c r="GG569" s="74"/>
      <c r="GH569" s="74"/>
      <c r="GI569" s="74"/>
      <c r="GJ569" s="74"/>
      <c r="GK569" s="74"/>
      <c r="GL569" s="74"/>
      <c r="GM569" s="74"/>
      <c r="GN569" s="74"/>
      <c r="GO569" s="74"/>
      <c r="GP569" s="74"/>
      <c r="GQ569" s="74"/>
      <c r="GR569" s="74"/>
      <c r="GS569" s="74"/>
      <c r="GT569" s="74"/>
      <c r="GU569" s="74"/>
      <c r="GV569" s="74"/>
      <c r="GW569" s="74"/>
      <c r="GX569" s="74"/>
      <c r="GY569" s="74"/>
      <c r="GZ569" s="74"/>
      <c r="HA569" s="74"/>
      <c r="HB569" s="74"/>
      <c r="HC569" s="74"/>
      <c r="HD569" s="74"/>
      <c r="HE569" s="74"/>
      <c r="HF569" s="74"/>
      <c r="HG569" s="74"/>
      <c r="HH569" s="74"/>
      <c r="HI569" s="74"/>
      <c r="HJ569" s="74"/>
      <c r="HK569" s="74"/>
      <c r="HL569" s="74"/>
      <c r="HM569" s="74"/>
      <c r="HN569" s="74"/>
      <c r="HO569" s="74"/>
      <c r="HP569" s="74"/>
      <c r="HQ569" s="74"/>
      <c r="HR569" s="74"/>
      <c r="HS569" s="74"/>
      <c r="HT569" s="74"/>
      <c r="HU569" s="74"/>
      <c r="HV569" s="74"/>
      <c r="HW569" s="74"/>
      <c r="HX569" s="74"/>
      <c r="HY569" s="74"/>
      <c r="HZ569" s="74"/>
      <c r="IA569" s="74"/>
      <c r="IB569" s="74"/>
      <c r="IC569" s="74"/>
      <c r="ID569" s="74"/>
      <c r="IE569" s="74"/>
      <c r="IF569" s="74"/>
      <c r="IG569" s="74"/>
      <c r="IH569" s="74"/>
      <c r="II569" s="74"/>
      <c r="IJ569" s="74"/>
      <c r="IK569" s="74"/>
      <c r="IL569" s="74"/>
      <c r="IM569" s="74"/>
      <c r="IN569" s="74"/>
      <c r="IO569" s="74"/>
      <c r="IP569" s="74"/>
      <c r="IQ569" s="74"/>
      <c r="IR569" s="74"/>
      <c r="IS569" s="74"/>
      <c r="IT569" s="74"/>
      <c r="IU569" s="74"/>
    </row>
    <row r="570" spans="1:6" ht="15.75">
      <c r="A570" s="26"/>
      <c r="B570" s="27"/>
      <c r="C570" s="37"/>
      <c r="D570" s="29" t="s">
        <v>11</v>
      </c>
      <c r="E570" s="26"/>
      <c r="F570" s="30"/>
    </row>
    <row r="571" spans="1:6" ht="15.75">
      <c r="A571" s="26"/>
      <c r="B571" s="27"/>
      <c r="C571" s="37"/>
      <c r="D571" s="31" t="s">
        <v>12</v>
      </c>
      <c r="E571" s="26"/>
      <c r="F571" s="30"/>
    </row>
    <row r="572" spans="1:6" ht="15.75">
      <c r="A572" s="26"/>
      <c r="B572" s="27"/>
      <c r="C572" s="37"/>
      <c r="D572" s="50"/>
      <c r="E572" s="26"/>
      <c r="F572" s="30"/>
    </row>
    <row r="573" spans="1:6" ht="15.75">
      <c r="A573" s="33" t="s">
        <v>89</v>
      </c>
      <c r="B573" s="27"/>
      <c r="C573" s="42" t="s">
        <v>328</v>
      </c>
      <c r="D573" s="26" t="s">
        <v>350</v>
      </c>
      <c r="E573" s="26" t="s">
        <v>351</v>
      </c>
      <c r="F573" s="30">
        <v>0.441</v>
      </c>
    </row>
    <row r="574" spans="1:6" ht="15.75">
      <c r="A574" s="33" t="s">
        <v>93</v>
      </c>
      <c r="B574" s="27"/>
      <c r="C574" s="37"/>
      <c r="D574" s="26"/>
      <c r="E574" s="26" t="s">
        <v>1073</v>
      </c>
      <c r="F574" s="30"/>
    </row>
    <row r="575" spans="1:6" ht="15.75">
      <c r="A575" s="26"/>
      <c r="B575" s="27"/>
      <c r="C575" s="42" t="s">
        <v>263</v>
      </c>
      <c r="D575" s="26" t="s">
        <v>350</v>
      </c>
      <c r="E575" s="26" t="s">
        <v>350</v>
      </c>
      <c r="F575" s="30">
        <v>0.347</v>
      </c>
    </row>
    <row r="576" spans="1:6" ht="15.75">
      <c r="A576" s="26"/>
      <c r="B576" s="27"/>
      <c r="C576" s="37"/>
      <c r="D576" s="26"/>
      <c r="E576" s="26"/>
      <c r="F576" s="30"/>
    </row>
    <row r="577" spans="1:255" ht="15.75">
      <c r="A577" s="50"/>
      <c r="B577" s="72"/>
      <c r="C577" s="76"/>
      <c r="D577" s="50"/>
      <c r="E577" s="35" t="s">
        <v>97</v>
      </c>
      <c r="F577" s="36">
        <f>SUM(F573:F575)</f>
        <v>0.788</v>
      </c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  <c r="AA577" s="74"/>
      <c r="AB577" s="74"/>
      <c r="AC577" s="74"/>
      <c r="AD577" s="74"/>
      <c r="AE577" s="74"/>
      <c r="AF577" s="74"/>
      <c r="AG577" s="74"/>
      <c r="AH577" s="74"/>
      <c r="AI577" s="74"/>
      <c r="AJ577" s="74"/>
      <c r="AK577" s="74"/>
      <c r="AL577" s="74"/>
      <c r="AM577" s="74"/>
      <c r="AN577" s="74"/>
      <c r="AO577" s="74"/>
      <c r="AP577" s="74"/>
      <c r="AQ577" s="74"/>
      <c r="AR577" s="74"/>
      <c r="AS577" s="74"/>
      <c r="AT577" s="74"/>
      <c r="AU577" s="74"/>
      <c r="AV577" s="74"/>
      <c r="AW577" s="74"/>
      <c r="AX577" s="74"/>
      <c r="AY577" s="74"/>
      <c r="AZ577" s="74"/>
      <c r="BA577" s="74"/>
      <c r="BB577" s="74"/>
      <c r="BC577" s="74"/>
      <c r="BD577" s="74"/>
      <c r="BE577" s="74"/>
      <c r="BF577" s="74"/>
      <c r="BG577" s="74"/>
      <c r="BH577" s="74"/>
      <c r="BI577" s="74"/>
      <c r="BJ577" s="74"/>
      <c r="BK577" s="74"/>
      <c r="BL577" s="74"/>
      <c r="BM577" s="74"/>
      <c r="BN577" s="74"/>
      <c r="BO577" s="74"/>
      <c r="BP577" s="74"/>
      <c r="BQ577" s="74"/>
      <c r="BR577" s="74"/>
      <c r="BS577" s="74"/>
      <c r="BT577" s="74"/>
      <c r="BU577" s="74"/>
      <c r="BV577" s="74"/>
      <c r="BW577" s="74"/>
      <c r="BX577" s="74"/>
      <c r="BY577" s="74"/>
      <c r="BZ577" s="74"/>
      <c r="CA577" s="74"/>
      <c r="CB577" s="74"/>
      <c r="CC577" s="74"/>
      <c r="CD577" s="74"/>
      <c r="CE577" s="74"/>
      <c r="CF577" s="74"/>
      <c r="CG577" s="74"/>
      <c r="CH577" s="74"/>
      <c r="CI577" s="74"/>
      <c r="CJ577" s="74"/>
      <c r="CK577" s="74"/>
      <c r="CL577" s="74"/>
      <c r="CM577" s="74"/>
      <c r="CN577" s="74"/>
      <c r="CO577" s="74"/>
      <c r="CP577" s="74"/>
      <c r="CQ577" s="74"/>
      <c r="CR577" s="74"/>
      <c r="CS577" s="74"/>
      <c r="CT577" s="74"/>
      <c r="CU577" s="74"/>
      <c r="CV577" s="74"/>
      <c r="CW577" s="74"/>
      <c r="CX577" s="74"/>
      <c r="CY577" s="74"/>
      <c r="CZ577" s="74"/>
      <c r="DA577" s="74"/>
      <c r="DB577" s="74"/>
      <c r="DC577" s="74"/>
      <c r="DD577" s="74"/>
      <c r="DE577" s="74"/>
      <c r="DF577" s="74"/>
      <c r="DG577" s="74"/>
      <c r="DH577" s="74"/>
      <c r="DI577" s="74"/>
      <c r="DJ577" s="74"/>
      <c r="DK577" s="74"/>
      <c r="DL577" s="74"/>
      <c r="DM577" s="74"/>
      <c r="DN577" s="74"/>
      <c r="DO577" s="74"/>
      <c r="DP577" s="74"/>
      <c r="DQ577" s="74"/>
      <c r="DR577" s="74"/>
      <c r="DS577" s="74"/>
      <c r="DT577" s="74"/>
      <c r="DU577" s="74"/>
      <c r="DV577" s="74"/>
      <c r="DW577" s="74"/>
      <c r="DX577" s="74"/>
      <c r="DY577" s="74"/>
      <c r="DZ577" s="74"/>
      <c r="EA577" s="74"/>
      <c r="EB577" s="74"/>
      <c r="EC577" s="74"/>
      <c r="ED577" s="74"/>
      <c r="EE577" s="74"/>
      <c r="EF577" s="74"/>
      <c r="EG577" s="74"/>
      <c r="EH577" s="74"/>
      <c r="EI577" s="74"/>
      <c r="EJ577" s="74"/>
      <c r="EK577" s="74"/>
      <c r="EL577" s="74"/>
      <c r="EM577" s="74"/>
      <c r="EN577" s="74"/>
      <c r="EO577" s="74"/>
      <c r="EP577" s="74"/>
      <c r="EQ577" s="74"/>
      <c r="ER577" s="74"/>
      <c r="ES577" s="74"/>
      <c r="ET577" s="74"/>
      <c r="EU577" s="74"/>
      <c r="EV577" s="74"/>
      <c r="EW577" s="74"/>
      <c r="EX577" s="74"/>
      <c r="EY577" s="74"/>
      <c r="EZ577" s="74"/>
      <c r="FA577" s="74"/>
      <c r="FB577" s="74"/>
      <c r="FC577" s="74"/>
      <c r="FD577" s="74"/>
      <c r="FE577" s="74"/>
      <c r="FF577" s="74"/>
      <c r="FG577" s="74"/>
      <c r="FH577" s="74"/>
      <c r="FI577" s="74"/>
      <c r="FJ577" s="74"/>
      <c r="FK577" s="74"/>
      <c r="FL577" s="74"/>
      <c r="FM577" s="74"/>
      <c r="FN577" s="74"/>
      <c r="FO577" s="74"/>
      <c r="FP577" s="74"/>
      <c r="FQ577" s="74"/>
      <c r="FR577" s="74"/>
      <c r="FS577" s="74"/>
      <c r="FT577" s="74"/>
      <c r="FU577" s="74"/>
      <c r="FV577" s="74"/>
      <c r="FW577" s="74"/>
      <c r="FX577" s="74"/>
      <c r="FY577" s="74"/>
      <c r="FZ577" s="74"/>
      <c r="GA577" s="74"/>
      <c r="GB577" s="74"/>
      <c r="GC577" s="74"/>
      <c r="GD577" s="74"/>
      <c r="GE577" s="74"/>
      <c r="GF577" s="74"/>
      <c r="GG577" s="74"/>
      <c r="GH577" s="74"/>
      <c r="GI577" s="74"/>
      <c r="GJ577" s="74"/>
      <c r="GK577" s="74"/>
      <c r="GL577" s="74"/>
      <c r="GM577" s="74"/>
      <c r="GN577" s="74"/>
      <c r="GO577" s="74"/>
      <c r="GP577" s="74"/>
      <c r="GQ577" s="74"/>
      <c r="GR577" s="74"/>
      <c r="GS577" s="74"/>
      <c r="GT577" s="74"/>
      <c r="GU577" s="74"/>
      <c r="GV577" s="74"/>
      <c r="GW577" s="74"/>
      <c r="GX577" s="74"/>
      <c r="GY577" s="74"/>
      <c r="GZ577" s="74"/>
      <c r="HA577" s="74"/>
      <c r="HB577" s="74"/>
      <c r="HC577" s="74"/>
      <c r="HD577" s="74"/>
      <c r="HE577" s="74"/>
      <c r="HF577" s="74"/>
      <c r="HG577" s="74"/>
      <c r="HH577" s="74"/>
      <c r="HI577" s="74"/>
      <c r="HJ577" s="74"/>
      <c r="HK577" s="74"/>
      <c r="HL577" s="74"/>
      <c r="HM577" s="74"/>
      <c r="HN577" s="74"/>
      <c r="HO577" s="74"/>
      <c r="HP577" s="74"/>
      <c r="HQ577" s="74"/>
      <c r="HR577" s="74"/>
      <c r="HS577" s="74"/>
      <c r="HT577" s="74"/>
      <c r="HU577" s="74"/>
      <c r="HV577" s="74"/>
      <c r="HW577" s="74"/>
      <c r="HX577" s="74"/>
      <c r="HY577" s="74"/>
      <c r="HZ577" s="74"/>
      <c r="IA577" s="74"/>
      <c r="IB577" s="74"/>
      <c r="IC577" s="74"/>
      <c r="ID577" s="74"/>
      <c r="IE577" s="74"/>
      <c r="IF577" s="74"/>
      <c r="IG577" s="74"/>
      <c r="IH577" s="74"/>
      <c r="II577" s="74"/>
      <c r="IJ577" s="74"/>
      <c r="IK577" s="74"/>
      <c r="IL577" s="74"/>
      <c r="IM577" s="74"/>
      <c r="IN577" s="74"/>
      <c r="IO577" s="74"/>
      <c r="IP577" s="74"/>
      <c r="IQ577" s="74"/>
      <c r="IR577" s="74"/>
      <c r="IS577" s="74"/>
      <c r="IT577" s="74"/>
      <c r="IU577" s="74"/>
    </row>
    <row r="578" spans="1:6" ht="15.75">
      <c r="A578" s="26"/>
      <c r="B578" s="27"/>
      <c r="C578" s="37"/>
      <c r="D578" s="26"/>
      <c r="E578" s="26"/>
      <c r="F578" s="30"/>
    </row>
    <row r="579" spans="1:6" ht="15.75">
      <c r="A579" s="33" t="s">
        <v>98</v>
      </c>
      <c r="B579" s="27"/>
      <c r="C579" s="42" t="s">
        <v>328</v>
      </c>
      <c r="D579" s="26" t="s">
        <v>351</v>
      </c>
      <c r="E579" s="26" t="s">
        <v>329</v>
      </c>
      <c r="F579" s="30">
        <v>1.202</v>
      </c>
    </row>
    <row r="580" spans="1:6" ht="15.75">
      <c r="A580" s="26"/>
      <c r="B580" s="27"/>
      <c r="C580" s="37"/>
      <c r="D580" s="26"/>
      <c r="E580" s="26"/>
      <c r="F580" s="30"/>
    </row>
    <row r="581" spans="1:255" ht="15.75">
      <c r="A581" s="50"/>
      <c r="B581" s="72"/>
      <c r="C581" s="76"/>
      <c r="D581" s="50"/>
      <c r="E581" s="35" t="s">
        <v>106</v>
      </c>
      <c r="F581" s="36">
        <f>SUM(F579)</f>
        <v>1.202</v>
      </c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  <c r="AA581" s="74"/>
      <c r="AB581" s="74"/>
      <c r="AC581" s="74"/>
      <c r="AD581" s="74"/>
      <c r="AE581" s="74"/>
      <c r="AF581" s="74"/>
      <c r="AG581" s="74"/>
      <c r="AH581" s="74"/>
      <c r="AI581" s="74"/>
      <c r="AJ581" s="74"/>
      <c r="AK581" s="74"/>
      <c r="AL581" s="74"/>
      <c r="AM581" s="74"/>
      <c r="AN581" s="74"/>
      <c r="AO581" s="74"/>
      <c r="AP581" s="74"/>
      <c r="AQ581" s="74"/>
      <c r="AR581" s="74"/>
      <c r="AS581" s="74"/>
      <c r="AT581" s="74"/>
      <c r="AU581" s="74"/>
      <c r="AV581" s="74"/>
      <c r="AW581" s="74"/>
      <c r="AX581" s="74"/>
      <c r="AY581" s="74"/>
      <c r="AZ581" s="74"/>
      <c r="BA581" s="74"/>
      <c r="BB581" s="74"/>
      <c r="BC581" s="74"/>
      <c r="BD581" s="74"/>
      <c r="BE581" s="74"/>
      <c r="BF581" s="74"/>
      <c r="BG581" s="74"/>
      <c r="BH581" s="74"/>
      <c r="BI581" s="74"/>
      <c r="BJ581" s="74"/>
      <c r="BK581" s="74"/>
      <c r="BL581" s="74"/>
      <c r="BM581" s="74"/>
      <c r="BN581" s="74"/>
      <c r="BO581" s="74"/>
      <c r="BP581" s="74"/>
      <c r="BQ581" s="74"/>
      <c r="BR581" s="74"/>
      <c r="BS581" s="74"/>
      <c r="BT581" s="74"/>
      <c r="BU581" s="74"/>
      <c r="BV581" s="74"/>
      <c r="BW581" s="74"/>
      <c r="BX581" s="74"/>
      <c r="BY581" s="74"/>
      <c r="BZ581" s="74"/>
      <c r="CA581" s="74"/>
      <c r="CB581" s="74"/>
      <c r="CC581" s="74"/>
      <c r="CD581" s="74"/>
      <c r="CE581" s="74"/>
      <c r="CF581" s="74"/>
      <c r="CG581" s="74"/>
      <c r="CH581" s="74"/>
      <c r="CI581" s="74"/>
      <c r="CJ581" s="74"/>
      <c r="CK581" s="74"/>
      <c r="CL581" s="74"/>
      <c r="CM581" s="74"/>
      <c r="CN581" s="74"/>
      <c r="CO581" s="74"/>
      <c r="CP581" s="74"/>
      <c r="CQ581" s="74"/>
      <c r="CR581" s="74"/>
      <c r="CS581" s="74"/>
      <c r="CT581" s="74"/>
      <c r="CU581" s="74"/>
      <c r="CV581" s="74"/>
      <c r="CW581" s="74"/>
      <c r="CX581" s="74"/>
      <c r="CY581" s="74"/>
      <c r="CZ581" s="74"/>
      <c r="DA581" s="74"/>
      <c r="DB581" s="74"/>
      <c r="DC581" s="74"/>
      <c r="DD581" s="74"/>
      <c r="DE581" s="74"/>
      <c r="DF581" s="74"/>
      <c r="DG581" s="74"/>
      <c r="DH581" s="74"/>
      <c r="DI581" s="74"/>
      <c r="DJ581" s="74"/>
      <c r="DK581" s="74"/>
      <c r="DL581" s="74"/>
      <c r="DM581" s="74"/>
      <c r="DN581" s="74"/>
      <c r="DO581" s="74"/>
      <c r="DP581" s="74"/>
      <c r="DQ581" s="74"/>
      <c r="DR581" s="74"/>
      <c r="DS581" s="74"/>
      <c r="DT581" s="74"/>
      <c r="DU581" s="74"/>
      <c r="DV581" s="74"/>
      <c r="DW581" s="74"/>
      <c r="DX581" s="74"/>
      <c r="DY581" s="74"/>
      <c r="DZ581" s="74"/>
      <c r="EA581" s="74"/>
      <c r="EB581" s="74"/>
      <c r="EC581" s="74"/>
      <c r="ED581" s="74"/>
      <c r="EE581" s="74"/>
      <c r="EF581" s="74"/>
      <c r="EG581" s="74"/>
      <c r="EH581" s="74"/>
      <c r="EI581" s="74"/>
      <c r="EJ581" s="74"/>
      <c r="EK581" s="74"/>
      <c r="EL581" s="74"/>
      <c r="EM581" s="74"/>
      <c r="EN581" s="74"/>
      <c r="EO581" s="74"/>
      <c r="EP581" s="74"/>
      <c r="EQ581" s="74"/>
      <c r="ER581" s="74"/>
      <c r="ES581" s="74"/>
      <c r="ET581" s="74"/>
      <c r="EU581" s="74"/>
      <c r="EV581" s="74"/>
      <c r="EW581" s="74"/>
      <c r="EX581" s="74"/>
      <c r="EY581" s="74"/>
      <c r="EZ581" s="74"/>
      <c r="FA581" s="74"/>
      <c r="FB581" s="74"/>
      <c r="FC581" s="74"/>
      <c r="FD581" s="74"/>
      <c r="FE581" s="74"/>
      <c r="FF581" s="74"/>
      <c r="FG581" s="74"/>
      <c r="FH581" s="74"/>
      <c r="FI581" s="74"/>
      <c r="FJ581" s="74"/>
      <c r="FK581" s="74"/>
      <c r="FL581" s="74"/>
      <c r="FM581" s="74"/>
      <c r="FN581" s="74"/>
      <c r="FO581" s="74"/>
      <c r="FP581" s="74"/>
      <c r="FQ581" s="74"/>
      <c r="FR581" s="74"/>
      <c r="FS581" s="74"/>
      <c r="FT581" s="74"/>
      <c r="FU581" s="74"/>
      <c r="FV581" s="74"/>
      <c r="FW581" s="74"/>
      <c r="FX581" s="74"/>
      <c r="FY581" s="74"/>
      <c r="FZ581" s="74"/>
      <c r="GA581" s="74"/>
      <c r="GB581" s="74"/>
      <c r="GC581" s="74"/>
      <c r="GD581" s="74"/>
      <c r="GE581" s="74"/>
      <c r="GF581" s="74"/>
      <c r="GG581" s="74"/>
      <c r="GH581" s="74"/>
      <c r="GI581" s="74"/>
      <c r="GJ581" s="74"/>
      <c r="GK581" s="74"/>
      <c r="GL581" s="74"/>
      <c r="GM581" s="74"/>
      <c r="GN581" s="74"/>
      <c r="GO581" s="74"/>
      <c r="GP581" s="74"/>
      <c r="GQ581" s="74"/>
      <c r="GR581" s="74"/>
      <c r="GS581" s="74"/>
      <c r="GT581" s="74"/>
      <c r="GU581" s="74"/>
      <c r="GV581" s="74"/>
      <c r="GW581" s="74"/>
      <c r="GX581" s="74"/>
      <c r="GY581" s="74"/>
      <c r="GZ581" s="74"/>
      <c r="HA581" s="74"/>
      <c r="HB581" s="74"/>
      <c r="HC581" s="74"/>
      <c r="HD581" s="74"/>
      <c r="HE581" s="74"/>
      <c r="HF581" s="74"/>
      <c r="HG581" s="74"/>
      <c r="HH581" s="74"/>
      <c r="HI581" s="74"/>
      <c r="HJ581" s="74"/>
      <c r="HK581" s="74"/>
      <c r="HL581" s="74"/>
      <c r="HM581" s="74"/>
      <c r="HN581" s="74"/>
      <c r="HO581" s="74"/>
      <c r="HP581" s="74"/>
      <c r="HQ581" s="74"/>
      <c r="HR581" s="74"/>
      <c r="HS581" s="74"/>
      <c r="HT581" s="74"/>
      <c r="HU581" s="74"/>
      <c r="HV581" s="74"/>
      <c r="HW581" s="74"/>
      <c r="HX581" s="74"/>
      <c r="HY581" s="74"/>
      <c r="HZ581" s="74"/>
      <c r="IA581" s="74"/>
      <c r="IB581" s="74"/>
      <c r="IC581" s="74"/>
      <c r="ID581" s="74"/>
      <c r="IE581" s="74"/>
      <c r="IF581" s="74"/>
      <c r="IG581" s="74"/>
      <c r="IH581" s="74"/>
      <c r="II581" s="74"/>
      <c r="IJ581" s="74"/>
      <c r="IK581" s="74"/>
      <c r="IL581" s="74"/>
      <c r="IM581" s="74"/>
      <c r="IN581" s="74"/>
      <c r="IO581" s="74"/>
      <c r="IP581" s="74"/>
      <c r="IQ581" s="74"/>
      <c r="IR581" s="74"/>
      <c r="IS581" s="74"/>
      <c r="IT581" s="74"/>
      <c r="IU581" s="74"/>
    </row>
    <row r="582" spans="1:6" ht="15.75">
      <c r="A582" s="26"/>
      <c r="B582" s="27"/>
      <c r="C582" s="37"/>
      <c r="D582" s="26"/>
      <c r="E582" s="26"/>
      <c r="F582" s="30"/>
    </row>
    <row r="583" spans="1:6" ht="15.75">
      <c r="A583" s="33" t="s">
        <v>330</v>
      </c>
      <c r="B583" s="27"/>
      <c r="C583" s="42" t="s">
        <v>351</v>
      </c>
      <c r="D583" s="26" t="s">
        <v>350</v>
      </c>
      <c r="E583" s="26" t="s">
        <v>328</v>
      </c>
      <c r="F583" s="30">
        <v>0.903</v>
      </c>
    </row>
    <row r="584" spans="1:6" ht="15.75">
      <c r="A584" s="26"/>
      <c r="B584" s="27"/>
      <c r="C584" s="37"/>
      <c r="D584" s="26"/>
      <c r="E584" s="26"/>
      <c r="F584" s="30"/>
    </row>
    <row r="585" spans="1:6" ht="15.75">
      <c r="A585" s="26"/>
      <c r="B585" s="27"/>
      <c r="C585" s="42" t="s">
        <v>352</v>
      </c>
      <c r="D585" s="26" t="s">
        <v>350</v>
      </c>
      <c r="E585" s="26" t="s">
        <v>351</v>
      </c>
      <c r="F585" s="30">
        <v>1.012</v>
      </c>
    </row>
    <row r="586" spans="1:6" ht="15.75">
      <c r="A586" s="26"/>
      <c r="B586" s="27"/>
      <c r="C586" s="42" t="s">
        <v>353</v>
      </c>
      <c r="D586" s="26"/>
      <c r="E586" s="26"/>
      <c r="F586" s="30"/>
    </row>
    <row r="587" spans="1:6" ht="15.75">
      <c r="A587" s="26"/>
      <c r="B587" s="27"/>
      <c r="C587" s="37"/>
      <c r="D587" s="26"/>
      <c r="E587" s="26"/>
      <c r="F587" s="30"/>
    </row>
    <row r="588" spans="1:255" ht="15.75">
      <c r="A588" s="50"/>
      <c r="B588" s="72"/>
      <c r="C588" s="76"/>
      <c r="D588" s="50"/>
      <c r="E588" s="35" t="s">
        <v>124</v>
      </c>
      <c r="F588" s="36">
        <f>SUM(F583:F585)</f>
        <v>1.915</v>
      </c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  <c r="AA588" s="74"/>
      <c r="AB588" s="74"/>
      <c r="AC588" s="74"/>
      <c r="AD588" s="74"/>
      <c r="AE588" s="74"/>
      <c r="AF588" s="74"/>
      <c r="AG588" s="74"/>
      <c r="AH588" s="74"/>
      <c r="AI588" s="74"/>
      <c r="AJ588" s="74"/>
      <c r="AK588" s="74"/>
      <c r="AL588" s="74"/>
      <c r="AM588" s="74"/>
      <c r="AN588" s="74"/>
      <c r="AO588" s="74"/>
      <c r="AP588" s="74"/>
      <c r="AQ588" s="74"/>
      <c r="AR588" s="74"/>
      <c r="AS588" s="74"/>
      <c r="AT588" s="74"/>
      <c r="AU588" s="74"/>
      <c r="AV588" s="74"/>
      <c r="AW588" s="74"/>
      <c r="AX588" s="74"/>
      <c r="AY588" s="74"/>
      <c r="AZ588" s="74"/>
      <c r="BA588" s="74"/>
      <c r="BB588" s="74"/>
      <c r="BC588" s="74"/>
      <c r="BD588" s="74"/>
      <c r="BE588" s="74"/>
      <c r="BF588" s="74"/>
      <c r="BG588" s="74"/>
      <c r="BH588" s="74"/>
      <c r="BI588" s="74"/>
      <c r="BJ588" s="74"/>
      <c r="BK588" s="74"/>
      <c r="BL588" s="74"/>
      <c r="BM588" s="74"/>
      <c r="BN588" s="74"/>
      <c r="BO588" s="74"/>
      <c r="BP588" s="74"/>
      <c r="BQ588" s="74"/>
      <c r="BR588" s="74"/>
      <c r="BS588" s="74"/>
      <c r="BT588" s="74"/>
      <c r="BU588" s="74"/>
      <c r="BV588" s="74"/>
      <c r="BW588" s="74"/>
      <c r="BX588" s="74"/>
      <c r="BY588" s="74"/>
      <c r="BZ588" s="74"/>
      <c r="CA588" s="74"/>
      <c r="CB588" s="74"/>
      <c r="CC588" s="74"/>
      <c r="CD588" s="74"/>
      <c r="CE588" s="74"/>
      <c r="CF588" s="74"/>
      <c r="CG588" s="74"/>
      <c r="CH588" s="74"/>
      <c r="CI588" s="74"/>
      <c r="CJ588" s="74"/>
      <c r="CK588" s="74"/>
      <c r="CL588" s="74"/>
      <c r="CM588" s="74"/>
      <c r="CN588" s="74"/>
      <c r="CO588" s="74"/>
      <c r="CP588" s="74"/>
      <c r="CQ588" s="74"/>
      <c r="CR588" s="74"/>
      <c r="CS588" s="74"/>
      <c r="CT588" s="74"/>
      <c r="CU588" s="74"/>
      <c r="CV588" s="74"/>
      <c r="CW588" s="74"/>
      <c r="CX588" s="74"/>
      <c r="CY588" s="74"/>
      <c r="CZ588" s="74"/>
      <c r="DA588" s="74"/>
      <c r="DB588" s="74"/>
      <c r="DC588" s="74"/>
      <c r="DD588" s="74"/>
      <c r="DE588" s="74"/>
      <c r="DF588" s="74"/>
      <c r="DG588" s="74"/>
      <c r="DH588" s="74"/>
      <c r="DI588" s="74"/>
      <c r="DJ588" s="74"/>
      <c r="DK588" s="74"/>
      <c r="DL588" s="74"/>
      <c r="DM588" s="74"/>
      <c r="DN588" s="74"/>
      <c r="DO588" s="74"/>
      <c r="DP588" s="74"/>
      <c r="DQ588" s="74"/>
      <c r="DR588" s="74"/>
      <c r="DS588" s="74"/>
      <c r="DT588" s="74"/>
      <c r="DU588" s="74"/>
      <c r="DV588" s="74"/>
      <c r="DW588" s="74"/>
      <c r="DX588" s="74"/>
      <c r="DY588" s="74"/>
      <c r="DZ588" s="74"/>
      <c r="EA588" s="74"/>
      <c r="EB588" s="74"/>
      <c r="EC588" s="74"/>
      <c r="ED588" s="74"/>
      <c r="EE588" s="74"/>
      <c r="EF588" s="74"/>
      <c r="EG588" s="74"/>
      <c r="EH588" s="74"/>
      <c r="EI588" s="74"/>
      <c r="EJ588" s="74"/>
      <c r="EK588" s="74"/>
      <c r="EL588" s="74"/>
      <c r="EM588" s="74"/>
      <c r="EN588" s="74"/>
      <c r="EO588" s="74"/>
      <c r="EP588" s="74"/>
      <c r="EQ588" s="74"/>
      <c r="ER588" s="74"/>
      <c r="ES588" s="74"/>
      <c r="ET588" s="74"/>
      <c r="EU588" s="74"/>
      <c r="EV588" s="74"/>
      <c r="EW588" s="74"/>
      <c r="EX588" s="74"/>
      <c r="EY588" s="74"/>
      <c r="EZ588" s="74"/>
      <c r="FA588" s="74"/>
      <c r="FB588" s="74"/>
      <c r="FC588" s="74"/>
      <c r="FD588" s="74"/>
      <c r="FE588" s="74"/>
      <c r="FF588" s="74"/>
      <c r="FG588" s="74"/>
      <c r="FH588" s="74"/>
      <c r="FI588" s="74"/>
      <c r="FJ588" s="74"/>
      <c r="FK588" s="74"/>
      <c r="FL588" s="74"/>
      <c r="FM588" s="74"/>
      <c r="FN588" s="74"/>
      <c r="FO588" s="74"/>
      <c r="FP588" s="74"/>
      <c r="FQ588" s="74"/>
      <c r="FR588" s="74"/>
      <c r="FS588" s="74"/>
      <c r="FT588" s="74"/>
      <c r="FU588" s="74"/>
      <c r="FV588" s="74"/>
      <c r="FW588" s="74"/>
      <c r="FX588" s="74"/>
      <c r="FY588" s="74"/>
      <c r="FZ588" s="74"/>
      <c r="GA588" s="74"/>
      <c r="GB588" s="74"/>
      <c r="GC588" s="74"/>
      <c r="GD588" s="74"/>
      <c r="GE588" s="74"/>
      <c r="GF588" s="74"/>
      <c r="GG588" s="74"/>
      <c r="GH588" s="74"/>
      <c r="GI588" s="74"/>
      <c r="GJ588" s="74"/>
      <c r="GK588" s="74"/>
      <c r="GL588" s="74"/>
      <c r="GM588" s="74"/>
      <c r="GN588" s="74"/>
      <c r="GO588" s="74"/>
      <c r="GP588" s="74"/>
      <c r="GQ588" s="74"/>
      <c r="GR588" s="74"/>
      <c r="GS588" s="74"/>
      <c r="GT588" s="74"/>
      <c r="GU588" s="74"/>
      <c r="GV588" s="74"/>
      <c r="GW588" s="74"/>
      <c r="GX588" s="74"/>
      <c r="GY588" s="74"/>
      <c r="GZ588" s="74"/>
      <c r="HA588" s="74"/>
      <c r="HB588" s="74"/>
      <c r="HC588" s="74"/>
      <c r="HD588" s="74"/>
      <c r="HE588" s="74"/>
      <c r="HF588" s="74"/>
      <c r="HG588" s="74"/>
      <c r="HH588" s="74"/>
      <c r="HI588" s="74"/>
      <c r="HJ588" s="74"/>
      <c r="HK588" s="74"/>
      <c r="HL588" s="74"/>
      <c r="HM588" s="74"/>
      <c r="HN588" s="74"/>
      <c r="HO588" s="74"/>
      <c r="HP588" s="74"/>
      <c r="HQ588" s="74"/>
      <c r="HR588" s="74"/>
      <c r="HS588" s="74"/>
      <c r="HT588" s="74"/>
      <c r="HU588" s="74"/>
      <c r="HV588" s="74"/>
      <c r="HW588" s="74"/>
      <c r="HX588" s="74"/>
      <c r="HY588" s="74"/>
      <c r="HZ588" s="74"/>
      <c r="IA588" s="74"/>
      <c r="IB588" s="74"/>
      <c r="IC588" s="74"/>
      <c r="ID588" s="74"/>
      <c r="IE588" s="74"/>
      <c r="IF588" s="74"/>
      <c r="IG588" s="74"/>
      <c r="IH588" s="74"/>
      <c r="II588" s="74"/>
      <c r="IJ588" s="74"/>
      <c r="IK588" s="74"/>
      <c r="IL588" s="74"/>
      <c r="IM588" s="74"/>
      <c r="IN588" s="74"/>
      <c r="IO588" s="74"/>
      <c r="IP588" s="74"/>
      <c r="IQ588" s="74"/>
      <c r="IR588" s="74"/>
      <c r="IS588" s="74"/>
      <c r="IT588" s="74"/>
      <c r="IU588" s="74"/>
    </row>
    <row r="589" spans="1:6" ht="15.75">
      <c r="A589" s="26"/>
      <c r="B589" s="27"/>
      <c r="C589" s="37"/>
      <c r="D589" s="26"/>
      <c r="E589" s="26"/>
      <c r="F589" s="30"/>
    </row>
    <row r="590" spans="1:6" ht="15.75">
      <c r="A590" s="33" t="s">
        <v>236</v>
      </c>
      <c r="B590" s="27">
        <v>3402</v>
      </c>
      <c r="C590" s="42" t="s">
        <v>354</v>
      </c>
      <c r="D590" s="26" t="s">
        <v>355</v>
      </c>
      <c r="E590" s="26" t="s">
        <v>351</v>
      </c>
      <c r="F590" s="30">
        <v>1.2</v>
      </c>
    </row>
    <row r="591" spans="1:6" ht="15.75">
      <c r="A591" s="26"/>
      <c r="B591" s="27"/>
      <c r="C591" s="38" t="s">
        <v>1034</v>
      </c>
      <c r="D591" s="26"/>
      <c r="E591" s="26"/>
      <c r="F591" s="30"/>
    </row>
    <row r="592" spans="1:6" ht="15.75">
      <c r="A592" s="26"/>
      <c r="B592" s="27"/>
      <c r="C592" s="38"/>
      <c r="D592" s="26"/>
      <c r="E592" s="26"/>
      <c r="F592" s="30"/>
    </row>
    <row r="593" spans="1:6" ht="15.75">
      <c r="A593" s="26"/>
      <c r="B593" s="27">
        <v>3403</v>
      </c>
      <c r="C593" s="38" t="s">
        <v>1035</v>
      </c>
      <c r="D593" s="26" t="s">
        <v>356</v>
      </c>
      <c r="E593" s="26" t="s">
        <v>1036</v>
      </c>
      <c r="F593" s="30">
        <v>0.41</v>
      </c>
    </row>
    <row r="594" spans="1:6" ht="15.75">
      <c r="A594" s="26"/>
      <c r="B594" s="27"/>
      <c r="C594" s="38" t="s">
        <v>63</v>
      </c>
      <c r="D594" s="26"/>
      <c r="E594" s="26"/>
      <c r="F594" s="30"/>
    </row>
    <row r="595" spans="1:6" ht="15.75">
      <c r="A595" s="26"/>
      <c r="B595" s="27"/>
      <c r="C595" s="38" t="s">
        <v>1034</v>
      </c>
      <c r="D595" s="26"/>
      <c r="E595" s="26"/>
      <c r="F595" s="30"/>
    </row>
    <row r="596" spans="1:6" ht="15.75">
      <c r="A596" s="26"/>
      <c r="B596" s="27"/>
      <c r="C596" s="37"/>
      <c r="D596" s="26"/>
      <c r="E596" s="26"/>
      <c r="F596" s="30"/>
    </row>
    <row r="597" spans="1:6" ht="15.75">
      <c r="A597" s="26"/>
      <c r="B597" s="27">
        <v>3404</v>
      </c>
      <c r="C597" s="42" t="s">
        <v>157</v>
      </c>
      <c r="D597" s="26" t="s">
        <v>1037</v>
      </c>
      <c r="E597" s="26" t="s">
        <v>328</v>
      </c>
      <c r="F597" s="30">
        <v>3.05</v>
      </c>
    </row>
    <row r="598" spans="1:6" ht="15.75">
      <c r="A598" s="26"/>
      <c r="B598" s="27"/>
      <c r="C598" s="38" t="s">
        <v>1025</v>
      </c>
      <c r="D598" s="26"/>
      <c r="E598" s="26"/>
      <c r="F598" s="30"/>
    </row>
    <row r="599" spans="1:6" ht="15.75">
      <c r="A599" s="26"/>
      <c r="B599" s="27"/>
      <c r="C599" s="38"/>
      <c r="D599" s="26"/>
      <c r="E599" s="26"/>
      <c r="F599" s="30"/>
    </row>
    <row r="600" spans="1:6" ht="15.75">
      <c r="A600" s="26"/>
      <c r="B600" s="27">
        <v>3409</v>
      </c>
      <c r="C600" s="38" t="s">
        <v>355</v>
      </c>
      <c r="D600" s="26" t="s">
        <v>356</v>
      </c>
      <c r="E600" s="26" t="s">
        <v>354</v>
      </c>
      <c r="F600" s="30">
        <v>0.3</v>
      </c>
    </row>
    <row r="601" spans="1:6" ht="15.75">
      <c r="A601" s="26"/>
      <c r="B601" s="27"/>
      <c r="C601" s="38" t="s">
        <v>1038</v>
      </c>
      <c r="D601" s="26"/>
      <c r="E601" s="26"/>
      <c r="F601" s="30"/>
    </row>
    <row r="602" spans="1:6" ht="15.75">
      <c r="A602" s="26"/>
      <c r="B602" s="27"/>
      <c r="C602" s="37"/>
      <c r="D602" s="26"/>
      <c r="E602" s="26"/>
      <c r="F602" s="30"/>
    </row>
    <row r="603" spans="1:6" ht="15.75">
      <c r="A603" s="26"/>
      <c r="B603" s="27"/>
      <c r="C603" s="37"/>
      <c r="D603" s="26"/>
      <c r="E603" s="26"/>
      <c r="F603" s="30"/>
    </row>
    <row r="604" spans="1:6" ht="15.75">
      <c r="A604" s="26"/>
      <c r="B604" s="27">
        <v>3408</v>
      </c>
      <c r="C604" s="42" t="s">
        <v>356</v>
      </c>
      <c r="D604" s="26" t="s">
        <v>355</v>
      </c>
      <c r="E604" s="26" t="s">
        <v>1040</v>
      </c>
      <c r="F604" s="30">
        <v>3.88</v>
      </c>
    </row>
    <row r="605" spans="1:6" ht="15.75">
      <c r="A605" s="26"/>
      <c r="B605" s="27"/>
      <c r="C605" s="38" t="s">
        <v>1039</v>
      </c>
      <c r="D605" s="26"/>
      <c r="E605" s="26"/>
      <c r="F605" s="30"/>
    </row>
    <row r="606" spans="1:255" ht="15.75">
      <c r="A606" s="50"/>
      <c r="B606" s="72"/>
      <c r="C606" s="73"/>
      <c r="D606" s="50"/>
      <c r="E606" s="35" t="s">
        <v>169</v>
      </c>
      <c r="F606" s="36">
        <f>SUM(F590:F604)</f>
        <v>8.84</v>
      </c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  <c r="AA606" s="74"/>
      <c r="AB606" s="74"/>
      <c r="AC606" s="74"/>
      <c r="AD606" s="74"/>
      <c r="AE606" s="74"/>
      <c r="AF606" s="74"/>
      <c r="AG606" s="74"/>
      <c r="AH606" s="74"/>
      <c r="AI606" s="74"/>
      <c r="AJ606" s="74"/>
      <c r="AK606" s="74"/>
      <c r="AL606" s="74"/>
      <c r="AM606" s="74"/>
      <c r="AN606" s="74"/>
      <c r="AO606" s="74"/>
      <c r="AP606" s="74"/>
      <c r="AQ606" s="74"/>
      <c r="AR606" s="74"/>
      <c r="AS606" s="74"/>
      <c r="AT606" s="74"/>
      <c r="AU606" s="74"/>
      <c r="AV606" s="74"/>
      <c r="AW606" s="74"/>
      <c r="AX606" s="74"/>
      <c r="AY606" s="74"/>
      <c r="AZ606" s="74"/>
      <c r="BA606" s="74"/>
      <c r="BB606" s="74"/>
      <c r="BC606" s="74"/>
      <c r="BD606" s="74"/>
      <c r="BE606" s="74"/>
      <c r="BF606" s="74"/>
      <c r="BG606" s="74"/>
      <c r="BH606" s="74"/>
      <c r="BI606" s="74"/>
      <c r="BJ606" s="74"/>
      <c r="BK606" s="74"/>
      <c r="BL606" s="74"/>
      <c r="BM606" s="74"/>
      <c r="BN606" s="74"/>
      <c r="BO606" s="74"/>
      <c r="BP606" s="74"/>
      <c r="BQ606" s="74"/>
      <c r="BR606" s="74"/>
      <c r="BS606" s="74"/>
      <c r="BT606" s="74"/>
      <c r="BU606" s="74"/>
      <c r="BV606" s="74"/>
      <c r="BW606" s="74"/>
      <c r="BX606" s="74"/>
      <c r="BY606" s="74"/>
      <c r="BZ606" s="74"/>
      <c r="CA606" s="74"/>
      <c r="CB606" s="74"/>
      <c r="CC606" s="74"/>
      <c r="CD606" s="74"/>
      <c r="CE606" s="74"/>
      <c r="CF606" s="74"/>
      <c r="CG606" s="74"/>
      <c r="CH606" s="74"/>
      <c r="CI606" s="74"/>
      <c r="CJ606" s="74"/>
      <c r="CK606" s="74"/>
      <c r="CL606" s="74"/>
      <c r="CM606" s="74"/>
      <c r="CN606" s="74"/>
      <c r="CO606" s="74"/>
      <c r="CP606" s="74"/>
      <c r="CQ606" s="74"/>
      <c r="CR606" s="74"/>
      <c r="CS606" s="74"/>
      <c r="CT606" s="74"/>
      <c r="CU606" s="74"/>
      <c r="CV606" s="74"/>
      <c r="CW606" s="74"/>
      <c r="CX606" s="74"/>
      <c r="CY606" s="74"/>
      <c r="CZ606" s="74"/>
      <c r="DA606" s="74"/>
      <c r="DB606" s="74"/>
      <c r="DC606" s="74"/>
      <c r="DD606" s="74"/>
      <c r="DE606" s="74"/>
      <c r="DF606" s="74"/>
      <c r="DG606" s="74"/>
      <c r="DH606" s="74"/>
      <c r="DI606" s="74"/>
      <c r="DJ606" s="74"/>
      <c r="DK606" s="74"/>
      <c r="DL606" s="74"/>
      <c r="DM606" s="74"/>
      <c r="DN606" s="74"/>
      <c r="DO606" s="74"/>
      <c r="DP606" s="74"/>
      <c r="DQ606" s="74"/>
      <c r="DR606" s="74"/>
      <c r="DS606" s="74"/>
      <c r="DT606" s="74"/>
      <c r="DU606" s="74"/>
      <c r="DV606" s="74"/>
      <c r="DW606" s="74"/>
      <c r="DX606" s="74"/>
      <c r="DY606" s="74"/>
      <c r="DZ606" s="74"/>
      <c r="EA606" s="74"/>
      <c r="EB606" s="74"/>
      <c r="EC606" s="74"/>
      <c r="ED606" s="74"/>
      <c r="EE606" s="74"/>
      <c r="EF606" s="74"/>
      <c r="EG606" s="74"/>
      <c r="EH606" s="74"/>
      <c r="EI606" s="74"/>
      <c r="EJ606" s="74"/>
      <c r="EK606" s="74"/>
      <c r="EL606" s="74"/>
      <c r="EM606" s="74"/>
      <c r="EN606" s="74"/>
      <c r="EO606" s="74"/>
      <c r="EP606" s="74"/>
      <c r="EQ606" s="74"/>
      <c r="ER606" s="74"/>
      <c r="ES606" s="74"/>
      <c r="ET606" s="74"/>
      <c r="EU606" s="74"/>
      <c r="EV606" s="74"/>
      <c r="EW606" s="74"/>
      <c r="EX606" s="74"/>
      <c r="EY606" s="74"/>
      <c r="EZ606" s="74"/>
      <c r="FA606" s="74"/>
      <c r="FB606" s="74"/>
      <c r="FC606" s="74"/>
      <c r="FD606" s="74"/>
      <c r="FE606" s="74"/>
      <c r="FF606" s="74"/>
      <c r="FG606" s="74"/>
      <c r="FH606" s="74"/>
      <c r="FI606" s="74"/>
      <c r="FJ606" s="74"/>
      <c r="FK606" s="74"/>
      <c r="FL606" s="74"/>
      <c r="FM606" s="74"/>
      <c r="FN606" s="74"/>
      <c r="FO606" s="74"/>
      <c r="FP606" s="74"/>
      <c r="FQ606" s="74"/>
      <c r="FR606" s="74"/>
      <c r="FS606" s="74"/>
      <c r="FT606" s="74"/>
      <c r="FU606" s="74"/>
      <c r="FV606" s="74"/>
      <c r="FW606" s="74"/>
      <c r="FX606" s="74"/>
      <c r="FY606" s="74"/>
      <c r="FZ606" s="74"/>
      <c r="GA606" s="74"/>
      <c r="GB606" s="74"/>
      <c r="GC606" s="74"/>
      <c r="GD606" s="74"/>
      <c r="GE606" s="74"/>
      <c r="GF606" s="74"/>
      <c r="GG606" s="74"/>
      <c r="GH606" s="74"/>
      <c r="GI606" s="74"/>
      <c r="GJ606" s="74"/>
      <c r="GK606" s="74"/>
      <c r="GL606" s="74"/>
      <c r="GM606" s="74"/>
      <c r="GN606" s="74"/>
      <c r="GO606" s="74"/>
      <c r="GP606" s="74"/>
      <c r="GQ606" s="74"/>
      <c r="GR606" s="74"/>
      <c r="GS606" s="74"/>
      <c r="GT606" s="74"/>
      <c r="GU606" s="74"/>
      <c r="GV606" s="74"/>
      <c r="GW606" s="74"/>
      <c r="GX606" s="74"/>
      <c r="GY606" s="74"/>
      <c r="GZ606" s="74"/>
      <c r="HA606" s="74"/>
      <c r="HB606" s="74"/>
      <c r="HC606" s="74"/>
      <c r="HD606" s="74"/>
      <c r="HE606" s="74"/>
      <c r="HF606" s="74"/>
      <c r="HG606" s="74"/>
      <c r="HH606" s="74"/>
      <c r="HI606" s="74"/>
      <c r="HJ606" s="74"/>
      <c r="HK606" s="74"/>
      <c r="HL606" s="74"/>
      <c r="HM606" s="74"/>
      <c r="HN606" s="74"/>
      <c r="HO606" s="74"/>
      <c r="HP606" s="74"/>
      <c r="HQ606" s="74"/>
      <c r="HR606" s="74"/>
      <c r="HS606" s="74"/>
      <c r="HT606" s="74"/>
      <c r="HU606" s="74"/>
      <c r="HV606" s="74"/>
      <c r="HW606" s="74"/>
      <c r="HX606" s="74"/>
      <c r="HY606" s="74"/>
      <c r="HZ606" s="74"/>
      <c r="IA606" s="74"/>
      <c r="IB606" s="74"/>
      <c r="IC606" s="74"/>
      <c r="ID606" s="74"/>
      <c r="IE606" s="74"/>
      <c r="IF606" s="74"/>
      <c r="IG606" s="74"/>
      <c r="IH606" s="74"/>
      <c r="II606" s="74"/>
      <c r="IJ606" s="74"/>
      <c r="IK606" s="74"/>
      <c r="IL606" s="74"/>
      <c r="IM606" s="74"/>
      <c r="IN606" s="74"/>
      <c r="IO606" s="74"/>
      <c r="IP606" s="74"/>
      <c r="IQ606" s="74"/>
      <c r="IR606" s="74"/>
      <c r="IS606" s="74"/>
      <c r="IT606" s="74"/>
      <c r="IU606" s="74"/>
    </row>
    <row r="607" spans="1:255" ht="15.75">
      <c r="A607" s="50"/>
      <c r="B607" s="72"/>
      <c r="C607" s="73"/>
      <c r="D607" s="50"/>
      <c r="E607" s="35"/>
      <c r="F607" s="36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  <c r="AA607" s="74"/>
      <c r="AB607" s="74"/>
      <c r="AC607" s="74"/>
      <c r="AD607" s="74"/>
      <c r="AE607" s="74"/>
      <c r="AF607" s="74"/>
      <c r="AG607" s="74"/>
      <c r="AH607" s="74"/>
      <c r="AI607" s="74"/>
      <c r="AJ607" s="74"/>
      <c r="AK607" s="74"/>
      <c r="AL607" s="74"/>
      <c r="AM607" s="74"/>
      <c r="AN607" s="74"/>
      <c r="AO607" s="74"/>
      <c r="AP607" s="74"/>
      <c r="AQ607" s="74"/>
      <c r="AR607" s="74"/>
      <c r="AS607" s="74"/>
      <c r="AT607" s="74"/>
      <c r="AU607" s="74"/>
      <c r="AV607" s="74"/>
      <c r="AW607" s="74"/>
      <c r="AX607" s="74"/>
      <c r="AY607" s="74"/>
      <c r="AZ607" s="74"/>
      <c r="BA607" s="74"/>
      <c r="BB607" s="74"/>
      <c r="BC607" s="74"/>
      <c r="BD607" s="74"/>
      <c r="BE607" s="74"/>
      <c r="BF607" s="74"/>
      <c r="BG607" s="74"/>
      <c r="BH607" s="74"/>
      <c r="BI607" s="74"/>
      <c r="BJ607" s="74"/>
      <c r="BK607" s="74"/>
      <c r="BL607" s="74"/>
      <c r="BM607" s="74"/>
      <c r="BN607" s="74"/>
      <c r="BO607" s="74"/>
      <c r="BP607" s="74"/>
      <c r="BQ607" s="74"/>
      <c r="BR607" s="74"/>
      <c r="BS607" s="74"/>
      <c r="BT607" s="74"/>
      <c r="BU607" s="74"/>
      <c r="BV607" s="74"/>
      <c r="BW607" s="74"/>
      <c r="BX607" s="74"/>
      <c r="BY607" s="74"/>
      <c r="BZ607" s="74"/>
      <c r="CA607" s="74"/>
      <c r="CB607" s="74"/>
      <c r="CC607" s="74"/>
      <c r="CD607" s="74"/>
      <c r="CE607" s="74"/>
      <c r="CF607" s="74"/>
      <c r="CG607" s="74"/>
      <c r="CH607" s="74"/>
      <c r="CI607" s="74"/>
      <c r="CJ607" s="74"/>
      <c r="CK607" s="74"/>
      <c r="CL607" s="74"/>
      <c r="CM607" s="74"/>
      <c r="CN607" s="74"/>
      <c r="CO607" s="74"/>
      <c r="CP607" s="74"/>
      <c r="CQ607" s="74"/>
      <c r="CR607" s="74"/>
      <c r="CS607" s="74"/>
      <c r="CT607" s="74"/>
      <c r="CU607" s="74"/>
      <c r="CV607" s="74"/>
      <c r="CW607" s="74"/>
      <c r="CX607" s="74"/>
      <c r="CY607" s="74"/>
      <c r="CZ607" s="74"/>
      <c r="DA607" s="74"/>
      <c r="DB607" s="74"/>
      <c r="DC607" s="74"/>
      <c r="DD607" s="74"/>
      <c r="DE607" s="74"/>
      <c r="DF607" s="74"/>
      <c r="DG607" s="74"/>
      <c r="DH607" s="74"/>
      <c r="DI607" s="74"/>
      <c r="DJ607" s="74"/>
      <c r="DK607" s="74"/>
      <c r="DL607" s="74"/>
      <c r="DM607" s="74"/>
      <c r="DN607" s="74"/>
      <c r="DO607" s="74"/>
      <c r="DP607" s="74"/>
      <c r="DQ607" s="74"/>
      <c r="DR607" s="74"/>
      <c r="DS607" s="74"/>
      <c r="DT607" s="74"/>
      <c r="DU607" s="74"/>
      <c r="DV607" s="74"/>
      <c r="DW607" s="74"/>
      <c r="DX607" s="74"/>
      <c r="DY607" s="74"/>
      <c r="DZ607" s="74"/>
      <c r="EA607" s="74"/>
      <c r="EB607" s="74"/>
      <c r="EC607" s="74"/>
      <c r="ED607" s="74"/>
      <c r="EE607" s="74"/>
      <c r="EF607" s="74"/>
      <c r="EG607" s="74"/>
      <c r="EH607" s="74"/>
      <c r="EI607" s="74"/>
      <c r="EJ607" s="74"/>
      <c r="EK607" s="74"/>
      <c r="EL607" s="74"/>
      <c r="EM607" s="74"/>
      <c r="EN607" s="74"/>
      <c r="EO607" s="74"/>
      <c r="EP607" s="74"/>
      <c r="EQ607" s="74"/>
      <c r="ER607" s="74"/>
      <c r="ES607" s="74"/>
      <c r="ET607" s="74"/>
      <c r="EU607" s="74"/>
      <c r="EV607" s="74"/>
      <c r="EW607" s="74"/>
      <c r="EX607" s="74"/>
      <c r="EY607" s="74"/>
      <c r="EZ607" s="74"/>
      <c r="FA607" s="74"/>
      <c r="FB607" s="74"/>
      <c r="FC607" s="74"/>
      <c r="FD607" s="74"/>
      <c r="FE607" s="74"/>
      <c r="FF607" s="74"/>
      <c r="FG607" s="74"/>
      <c r="FH607" s="74"/>
      <c r="FI607" s="74"/>
      <c r="FJ607" s="74"/>
      <c r="FK607" s="74"/>
      <c r="FL607" s="74"/>
      <c r="FM607" s="74"/>
      <c r="FN607" s="74"/>
      <c r="FO607" s="74"/>
      <c r="FP607" s="74"/>
      <c r="FQ607" s="74"/>
      <c r="FR607" s="74"/>
      <c r="FS607" s="74"/>
      <c r="FT607" s="74"/>
      <c r="FU607" s="74"/>
      <c r="FV607" s="74"/>
      <c r="FW607" s="74"/>
      <c r="FX607" s="74"/>
      <c r="FY607" s="74"/>
      <c r="FZ607" s="74"/>
      <c r="GA607" s="74"/>
      <c r="GB607" s="74"/>
      <c r="GC607" s="74"/>
      <c r="GD607" s="74"/>
      <c r="GE607" s="74"/>
      <c r="GF607" s="74"/>
      <c r="GG607" s="74"/>
      <c r="GH607" s="74"/>
      <c r="GI607" s="74"/>
      <c r="GJ607" s="74"/>
      <c r="GK607" s="74"/>
      <c r="GL607" s="74"/>
      <c r="GM607" s="74"/>
      <c r="GN607" s="74"/>
      <c r="GO607" s="74"/>
      <c r="GP607" s="74"/>
      <c r="GQ607" s="74"/>
      <c r="GR607" s="74"/>
      <c r="GS607" s="74"/>
      <c r="GT607" s="74"/>
      <c r="GU607" s="74"/>
      <c r="GV607" s="74"/>
      <c r="GW607" s="74"/>
      <c r="GX607" s="74"/>
      <c r="GY607" s="74"/>
      <c r="GZ607" s="74"/>
      <c r="HA607" s="74"/>
      <c r="HB607" s="74"/>
      <c r="HC607" s="74"/>
      <c r="HD607" s="74"/>
      <c r="HE607" s="74"/>
      <c r="HF607" s="74"/>
      <c r="HG607" s="74"/>
      <c r="HH607" s="74"/>
      <c r="HI607" s="74"/>
      <c r="HJ607" s="74"/>
      <c r="HK607" s="74"/>
      <c r="HL607" s="74"/>
      <c r="HM607" s="74"/>
      <c r="HN607" s="74"/>
      <c r="HO607" s="74"/>
      <c r="HP607" s="74"/>
      <c r="HQ607" s="74"/>
      <c r="HR607" s="74"/>
      <c r="HS607" s="74"/>
      <c r="HT607" s="74"/>
      <c r="HU607" s="74"/>
      <c r="HV607" s="74"/>
      <c r="HW607" s="74"/>
      <c r="HX607" s="74"/>
      <c r="HY607" s="74"/>
      <c r="HZ607" s="74"/>
      <c r="IA607" s="74"/>
      <c r="IB607" s="74"/>
      <c r="IC607" s="74"/>
      <c r="ID607" s="74"/>
      <c r="IE607" s="74"/>
      <c r="IF607" s="74"/>
      <c r="IG607" s="74"/>
      <c r="IH607" s="74"/>
      <c r="II607" s="74"/>
      <c r="IJ607" s="74"/>
      <c r="IK607" s="74"/>
      <c r="IL607" s="74"/>
      <c r="IM607" s="74"/>
      <c r="IN607" s="74"/>
      <c r="IO607" s="74"/>
      <c r="IP607" s="74"/>
      <c r="IQ607" s="74"/>
      <c r="IR607" s="74"/>
      <c r="IS607" s="74"/>
      <c r="IT607" s="74"/>
      <c r="IU607" s="74"/>
    </row>
    <row r="608" spans="1:6" ht="15.75">
      <c r="A608" s="26" t="s">
        <v>358</v>
      </c>
      <c r="B608" s="27"/>
      <c r="C608" s="37"/>
      <c r="D608" s="23" t="s">
        <v>13</v>
      </c>
      <c r="E608" s="26"/>
      <c r="F608" s="30"/>
    </row>
    <row r="609" spans="1:6" ht="15.75">
      <c r="A609" s="26"/>
      <c r="B609" s="27"/>
      <c r="C609" s="37"/>
      <c r="D609" s="26"/>
      <c r="E609" s="26"/>
      <c r="F609" s="30"/>
    </row>
    <row r="610" spans="1:6" ht="15.75">
      <c r="A610" s="33" t="s">
        <v>359</v>
      </c>
      <c r="B610" s="27"/>
      <c r="C610" s="42" t="s">
        <v>263</v>
      </c>
      <c r="D610" s="26" t="s">
        <v>327</v>
      </c>
      <c r="E610" s="26" t="s">
        <v>324</v>
      </c>
      <c r="F610" s="30">
        <v>0.877</v>
      </c>
    </row>
    <row r="611" spans="1:6" ht="15.75">
      <c r="A611" s="26"/>
      <c r="B611" s="27"/>
      <c r="C611" s="37"/>
      <c r="D611" s="26"/>
      <c r="E611" s="26"/>
      <c r="F611" s="30"/>
    </row>
    <row r="612" spans="1:255" ht="15.75">
      <c r="A612" s="50"/>
      <c r="B612" s="72"/>
      <c r="C612" s="76"/>
      <c r="D612" s="50"/>
      <c r="E612" s="35" t="s">
        <v>106</v>
      </c>
      <c r="F612" s="36">
        <f>SUM(F610)</f>
        <v>0.877</v>
      </c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74"/>
      <c r="AF612" s="74"/>
      <c r="AG612" s="74"/>
      <c r="AH612" s="74"/>
      <c r="AI612" s="74"/>
      <c r="AJ612" s="74"/>
      <c r="AK612" s="74"/>
      <c r="AL612" s="74"/>
      <c r="AM612" s="74"/>
      <c r="AN612" s="74"/>
      <c r="AO612" s="74"/>
      <c r="AP612" s="74"/>
      <c r="AQ612" s="74"/>
      <c r="AR612" s="74"/>
      <c r="AS612" s="74"/>
      <c r="AT612" s="74"/>
      <c r="AU612" s="74"/>
      <c r="AV612" s="74"/>
      <c r="AW612" s="74"/>
      <c r="AX612" s="74"/>
      <c r="AY612" s="74"/>
      <c r="AZ612" s="74"/>
      <c r="BA612" s="74"/>
      <c r="BB612" s="74"/>
      <c r="BC612" s="74"/>
      <c r="BD612" s="74"/>
      <c r="BE612" s="74"/>
      <c r="BF612" s="74"/>
      <c r="BG612" s="74"/>
      <c r="BH612" s="74"/>
      <c r="BI612" s="74"/>
      <c r="BJ612" s="74"/>
      <c r="BK612" s="74"/>
      <c r="BL612" s="74"/>
      <c r="BM612" s="74"/>
      <c r="BN612" s="74"/>
      <c r="BO612" s="74"/>
      <c r="BP612" s="74"/>
      <c r="BQ612" s="74"/>
      <c r="BR612" s="74"/>
      <c r="BS612" s="74"/>
      <c r="BT612" s="74"/>
      <c r="BU612" s="74"/>
      <c r="BV612" s="74"/>
      <c r="BW612" s="74"/>
      <c r="BX612" s="74"/>
      <c r="BY612" s="74"/>
      <c r="BZ612" s="74"/>
      <c r="CA612" s="74"/>
      <c r="CB612" s="74"/>
      <c r="CC612" s="74"/>
      <c r="CD612" s="74"/>
      <c r="CE612" s="74"/>
      <c r="CF612" s="74"/>
      <c r="CG612" s="74"/>
      <c r="CH612" s="74"/>
      <c r="CI612" s="74"/>
      <c r="CJ612" s="74"/>
      <c r="CK612" s="74"/>
      <c r="CL612" s="74"/>
      <c r="CM612" s="74"/>
      <c r="CN612" s="74"/>
      <c r="CO612" s="74"/>
      <c r="CP612" s="74"/>
      <c r="CQ612" s="74"/>
      <c r="CR612" s="74"/>
      <c r="CS612" s="74"/>
      <c r="CT612" s="74"/>
      <c r="CU612" s="74"/>
      <c r="CV612" s="74"/>
      <c r="CW612" s="74"/>
      <c r="CX612" s="74"/>
      <c r="CY612" s="74"/>
      <c r="CZ612" s="74"/>
      <c r="DA612" s="74"/>
      <c r="DB612" s="74"/>
      <c r="DC612" s="74"/>
      <c r="DD612" s="74"/>
      <c r="DE612" s="74"/>
      <c r="DF612" s="74"/>
      <c r="DG612" s="74"/>
      <c r="DH612" s="74"/>
      <c r="DI612" s="74"/>
      <c r="DJ612" s="74"/>
      <c r="DK612" s="74"/>
      <c r="DL612" s="74"/>
      <c r="DM612" s="74"/>
      <c r="DN612" s="74"/>
      <c r="DO612" s="74"/>
      <c r="DP612" s="74"/>
      <c r="DQ612" s="74"/>
      <c r="DR612" s="74"/>
      <c r="DS612" s="74"/>
      <c r="DT612" s="74"/>
      <c r="DU612" s="74"/>
      <c r="DV612" s="74"/>
      <c r="DW612" s="74"/>
      <c r="DX612" s="74"/>
      <c r="DY612" s="74"/>
      <c r="DZ612" s="74"/>
      <c r="EA612" s="74"/>
      <c r="EB612" s="74"/>
      <c r="EC612" s="74"/>
      <c r="ED612" s="74"/>
      <c r="EE612" s="74"/>
      <c r="EF612" s="74"/>
      <c r="EG612" s="74"/>
      <c r="EH612" s="74"/>
      <c r="EI612" s="74"/>
      <c r="EJ612" s="74"/>
      <c r="EK612" s="74"/>
      <c r="EL612" s="74"/>
      <c r="EM612" s="74"/>
      <c r="EN612" s="74"/>
      <c r="EO612" s="74"/>
      <c r="EP612" s="74"/>
      <c r="EQ612" s="74"/>
      <c r="ER612" s="74"/>
      <c r="ES612" s="74"/>
      <c r="ET612" s="74"/>
      <c r="EU612" s="74"/>
      <c r="EV612" s="74"/>
      <c r="EW612" s="74"/>
      <c r="EX612" s="74"/>
      <c r="EY612" s="74"/>
      <c r="EZ612" s="74"/>
      <c r="FA612" s="74"/>
      <c r="FB612" s="74"/>
      <c r="FC612" s="74"/>
      <c r="FD612" s="74"/>
      <c r="FE612" s="74"/>
      <c r="FF612" s="74"/>
      <c r="FG612" s="74"/>
      <c r="FH612" s="74"/>
      <c r="FI612" s="74"/>
      <c r="FJ612" s="74"/>
      <c r="FK612" s="74"/>
      <c r="FL612" s="74"/>
      <c r="FM612" s="74"/>
      <c r="FN612" s="74"/>
      <c r="FO612" s="74"/>
      <c r="FP612" s="74"/>
      <c r="FQ612" s="74"/>
      <c r="FR612" s="74"/>
      <c r="FS612" s="74"/>
      <c r="FT612" s="74"/>
      <c r="FU612" s="74"/>
      <c r="FV612" s="74"/>
      <c r="FW612" s="74"/>
      <c r="FX612" s="74"/>
      <c r="FY612" s="74"/>
      <c r="FZ612" s="74"/>
      <c r="GA612" s="74"/>
      <c r="GB612" s="74"/>
      <c r="GC612" s="74"/>
      <c r="GD612" s="74"/>
      <c r="GE612" s="74"/>
      <c r="GF612" s="74"/>
      <c r="GG612" s="74"/>
      <c r="GH612" s="74"/>
      <c r="GI612" s="74"/>
      <c r="GJ612" s="74"/>
      <c r="GK612" s="74"/>
      <c r="GL612" s="74"/>
      <c r="GM612" s="74"/>
      <c r="GN612" s="74"/>
      <c r="GO612" s="74"/>
      <c r="GP612" s="74"/>
      <c r="GQ612" s="74"/>
      <c r="GR612" s="74"/>
      <c r="GS612" s="74"/>
      <c r="GT612" s="74"/>
      <c r="GU612" s="74"/>
      <c r="GV612" s="74"/>
      <c r="GW612" s="74"/>
      <c r="GX612" s="74"/>
      <c r="GY612" s="74"/>
      <c r="GZ612" s="74"/>
      <c r="HA612" s="74"/>
      <c r="HB612" s="74"/>
      <c r="HC612" s="74"/>
      <c r="HD612" s="74"/>
      <c r="HE612" s="74"/>
      <c r="HF612" s="74"/>
      <c r="HG612" s="74"/>
      <c r="HH612" s="74"/>
      <c r="HI612" s="74"/>
      <c r="HJ612" s="74"/>
      <c r="HK612" s="74"/>
      <c r="HL612" s="74"/>
      <c r="HM612" s="74"/>
      <c r="HN612" s="74"/>
      <c r="HO612" s="74"/>
      <c r="HP612" s="74"/>
      <c r="HQ612" s="74"/>
      <c r="HR612" s="74"/>
      <c r="HS612" s="74"/>
      <c r="HT612" s="74"/>
      <c r="HU612" s="74"/>
      <c r="HV612" s="74"/>
      <c r="HW612" s="74"/>
      <c r="HX612" s="74"/>
      <c r="HY612" s="74"/>
      <c r="HZ612" s="74"/>
      <c r="IA612" s="74"/>
      <c r="IB612" s="74"/>
      <c r="IC612" s="74"/>
      <c r="ID612" s="74"/>
      <c r="IE612" s="74"/>
      <c r="IF612" s="74"/>
      <c r="IG612" s="74"/>
      <c r="IH612" s="74"/>
      <c r="II612" s="74"/>
      <c r="IJ612" s="74"/>
      <c r="IK612" s="74"/>
      <c r="IL612" s="74"/>
      <c r="IM612" s="74"/>
      <c r="IN612" s="74"/>
      <c r="IO612" s="74"/>
      <c r="IP612" s="74"/>
      <c r="IQ612" s="74"/>
      <c r="IR612" s="74"/>
      <c r="IS612" s="74"/>
      <c r="IT612" s="74"/>
      <c r="IU612" s="74"/>
    </row>
    <row r="613" spans="1:6" ht="15.75">
      <c r="A613" s="26"/>
      <c r="B613" s="27"/>
      <c r="C613" s="37"/>
      <c r="D613" s="26"/>
      <c r="E613" s="26"/>
      <c r="F613" s="30"/>
    </row>
    <row r="614" spans="1:6" ht="15.75">
      <c r="A614" s="33" t="s">
        <v>236</v>
      </c>
      <c r="B614" s="27">
        <v>3602</v>
      </c>
      <c r="C614" s="42" t="s">
        <v>339</v>
      </c>
      <c r="D614" s="26" t="s">
        <v>327</v>
      </c>
      <c r="E614" s="26" t="s">
        <v>360</v>
      </c>
      <c r="F614" s="30">
        <v>0.47</v>
      </c>
    </row>
    <row r="615" spans="1:6" ht="15.75">
      <c r="A615" s="26"/>
      <c r="B615" s="27"/>
      <c r="C615" s="38" t="s">
        <v>1034</v>
      </c>
      <c r="D615" s="26"/>
      <c r="E615" s="26"/>
      <c r="F615" s="30"/>
    </row>
    <row r="616" spans="1:6" ht="15.75">
      <c r="A616" s="26"/>
      <c r="B616" s="27"/>
      <c r="C616" s="37"/>
      <c r="D616" s="26"/>
      <c r="E616" s="26"/>
      <c r="F616" s="30"/>
    </row>
    <row r="617" spans="1:6" ht="15.75">
      <c r="A617" s="26"/>
      <c r="B617" s="27">
        <v>3604</v>
      </c>
      <c r="C617" s="42" t="s">
        <v>345</v>
      </c>
      <c r="D617" s="26" t="s">
        <v>327</v>
      </c>
      <c r="E617" s="26" t="s">
        <v>263</v>
      </c>
      <c r="F617" s="30">
        <v>0.88</v>
      </c>
    </row>
    <row r="618" spans="1:6" ht="15.75">
      <c r="A618" s="26"/>
      <c r="B618" s="27"/>
      <c r="C618" s="38" t="s">
        <v>1014</v>
      </c>
      <c r="D618" s="26"/>
      <c r="E618" s="26"/>
      <c r="F618" s="30"/>
    </row>
    <row r="619" spans="1:6" ht="15.75">
      <c r="A619" s="26"/>
      <c r="B619" s="27"/>
      <c r="C619" s="38"/>
      <c r="D619" s="26"/>
      <c r="E619" s="26"/>
      <c r="F619" s="30"/>
    </row>
    <row r="620" spans="1:255" ht="15.75">
      <c r="A620" s="50"/>
      <c r="B620" s="72"/>
      <c r="C620" s="73"/>
      <c r="D620" s="50"/>
      <c r="E620" s="35" t="s">
        <v>169</v>
      </c>
      <c r="F620" s="36">
        <f>SUM(F614:F617)</f>
        <v>1.35</v>
      </c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  <c r="AA620" s="74"/>
      <c r="AB620" s="74"/>
      <c r="AC620" s="74"/>
      <c r="AD620" s="74"/>
      <c r="AE620" s="74"/>
      <c r="AF620" s="74"/>
      <c r="AG620" s="74"/>
      <c r="AH620" s="74"/>
      <c r="AI620" s="74"/>
      <c r="AJ620" s="74"/>
      <c r="AK620" s="74"/>
      <c r="AL620" s="74"/>
      <c r="AM620" s="74"/>
      <c r="AN620" s="74"/>
      <c r="AO620" s="74"/>
      <c r="AP620" s="74"/>
      <c r="AQ620" s="74"/>
      <c r="AR620" s="74"/>
      <c r="AS620" s="74"/>
      <c r="AT620" s="74"/>
      <c r="AU620" s="74"/>
      <c r="AV620" s="74"/>
      <c r="AW620" s="74"/>
      <c r="AX620" s="74"/>
      <c r="AY620" s="74"/>
      <c r="AZ620" s="74"/>
      <c r="BA620" s="74"/>
      <c r="BB620" s="74"/>
      <c r="BC620" s="74"/>
      <c r="BD620" s="74"/>
      <c r="BE620" s="74"/>
      <c r="BF620" s="74"/>
      <c r="BG620" s="74"/>
      <c r="BH620" s="74"/>
      <c r="BI620" s="74"/>
      <c r="BJ620" s="74"/>
      <c r="BK620" s="74"/>
      <c r="BL620" s="74"/>
      <c r="BM620" s="74"/>
      <c r="BN620" s="74"/>
      <c r="BO620" s="74"/>
      <c r="BP620" s="74"/>
      <c r="BQ620" s="74"/>
      <c r="BR620" s="74"/>
      <c r="BS620" s="74"/>
      <c r="BT620" s="74"/>
      <c r="BU620" s="74"/>
      <c r="BV620" s="74"/>
      <c r="BW620" s="74"/>
      <c r="BX620" s="74"/>
      <c r="BY620" s="74"/>
      <c r="BZ620" s="74"/>
      <c r="CA620" s="74"/>
      <c r="CB620" s="74"/>
      <c r="CC620" s="74"/>
      <c r="CD620" s="74"/>
      <c r="CE620" s="74"/>
      <c r="CF620" s="74"/>
      <c r="CG620" s="74"/>
      <c r="CH620" s="74"/>
      <c r="CI620" s="74"/>
      <c r="CJ620" s="74"/>
      <c r="CK620" s="74"/>
      <c r="CL620" s="74"/>
      <c r="CM620" s="74"/>
      <c r="CN620" s="74"/>
      <c r="CO620" s="74"/>
      <c r="CP620" s="74"/>
      <c r="CQ620" s="74"/>
      <c r="CR620" s="74"/>
      <c r="CS620" s="74"/>
      <c r="CT620" s="74"/>
      <c r="CU620" s="74"/>
      <c r="CV620" s="74"/>
      <c r="CW620" s="74"/>
      <c r="CX620" s="74"/>
      <c r="CY620" s="74"/>
      <c r="CZ620" s="74"/>
      <c r="DA620" s="74"/>
      <c r="DB620" s="74"/>
      <c r="DC620" s="74"/>
      <c r="DD620" s="74"/>
      <c r="DE620" s="74"/>
      <c r="DF620" s="74"/>
      <c r="DG620" s="74"/>
      <c r="DH620" s="74"/>
      <c r="DI620" s="74"/>
      <c r="DJ620" s="74"/>
      <c r="DK620" s="74"/>
      <c r="DL620" s="74"/>
      <c r="DM620" s="74"/>
      <c r="DN620" s="74"/>
      <c r="DO620" s="74"/>
      <c r="DP620" s="74"/>
      <c r="DQ620" s="74"/>
      <c r="DR620" s="74"/>
      <c r="DS620" s="74"/>
      <c r="DT620" s="74"/>
      <c r="DU620" s="74"/>
      <c r="DV620" s="74"/>
      <c r="DW620" s="74"/>
      <c r="DX620" s="74"/>
      <c r="DY620" s="74"/>
      <c r="DZ620" s="74"/>
      <c r="EA620" s="74"/>
      <c r="EB620" s="74"/>
      <c r="EC620" s="74"/>
      <c r="ED620" s="74"/>
      <c r="EE620" s="74"/>
      <c r="EF620" s="74"/>
      <c r="EG620" s="74"/>
      <c r="EH620" s="74"/>
      <c r="EI620" s="74"/>
      <c r="EJ620" s="74"/>
      <c r="EK620" s="74"/>
      <c r="EL620" s="74"/>
      <c r="EM620" s="74"/>
      <c r="EN620" s="74"/>
      <c r="EO620" s="74"/>
      <c r="EP620" s="74"/>
      <c r="EQ620" s="74"/>
      <c r="ER620" s="74"/>
      <c r="ES620" s="74"/>
      <c r="ET620" s="74"/>
      <c r="EU620" s="74"/>
      <c r="EV620" s="74"/>
      <c r="EW620" s="74"/>
      <c r="EX620" s="74"/>
      <c r="EY620" s="74"/>
      <c r="EZ620" s="74"/>
      <c r="FA620" s="74"/>
      <c r="FB620" s="74"/>
      <c r="FC620" s="74"/>
      <c r="FD620" s="74"/>
      <c r="FE620" s="74"/>
      <c r="FF620" s="74"/>
      <c r="FG620" s="74"/>
      <c r="FH620" s="74"/>
      <c r="FI620" s="74"/>
      <c r="FJ620" s="74"/>
      <c r="FK620" s="74"/>
      <c r="FL620" s="74"/>
      <c r="FM620" s="74"/>
      <c r="FN620" s="74"/>
      <c r="FO620" s="74"/>
      <c r="FP620" s="74"/>
      <c r="FQ620" s="74"/>
      <c r="FR620" s="74"/>
      <c r="FS620" s="74"/>
      <c r="FT620" s="74"/>
      <c r="FU620" s="74"/>
      <c r="FV620" s="74"/>
      <c r="FW620" s="74"/>
      <c r="FX620" s="74"/>
      <c r="FY620" s="74"/>
      <c r="FZ620" s="74"/>
      <c r="GA620" s="74"/>
      <c r="GB620" s="74"/>
      <c r="GC620" s="74"/>
      <c r="GD620" s="74"/>
      <c r="GE620" s="74"/>
      <c r="GF620" s="74"/>
      <c r="GG620" s="74"/>
      <c r="GH620" s="74"/>
      <c r="GI620" s="74"/>
      <c r="GJ620" s="74"/>
      <c r="GK620" s="74"/>
      <c r="GL620" s="74"/>
      <c r="GM620" s="74"/>
      <c r="GN620" s="74"/>
      <c r="GO620" s="74"/>
      <c r="GP620" s="74"/>
      <c r="GQ620" s="74"/>
      <c r="GR620" s="74"/>
      <c r="GS620" s="74"/>
      <c r="GT620" s="74"/>
      <c r="GU620" s="74"/>
      <c r="GV620" s="74"/>
      <c r="GW620" s="74"/>
      <c r="GX620" s="74"/>
      <c r="GY620" s="74"/>
      <c r="GZ620" s="74"/>
      <c r="HA620" s="74"/>
      <c r="HB620" s="74"/>
      <c r="HC620" s="74"/>
      <c r="HD620" s="74"/>
      <c r="HE620" s="74"/>
      <c r="HF620" s="74"/>
      <c r="HG620" s="74"/>
      <c r="HH620" s="74"/>
      <c r="HI620" s="74"/>
      <c r="HJ620" s="74"/>
      <c r="HK620" s="74"/>
      <c r="HL620" s="74"/>
      <c r="HM620" s="74"/>
      <c r="HN620" s="74"/>
      <c r="HO620" s="74"/>
      <c r="HP620" s="74"/>
      <c r="HQ620" s="74"/>
      <c r="HR620" s="74"/>
      <c r="HS620" s="74"/>
      <c r="HT620" s="74"/>
      <c r="HU620" s="74"/>
      <c r="HV620" s="74"/>
      <c r="HW620" s="74"/>
      <c r="HX620" s="74"/>
      <c r="HY620" s="74"/>
      <c r="HZ620" s="74"/>
      <c r="IA620" s="74"/>
      <c r="IB620" s="74"/>
      <c r="IC620" s="74"/>
      <c r="ID620" s="74"/>
      <c r="IE620" s="74"/>
      <c r="IF620" s="74"/>
      <c r="IG620" s="74"/>
      <c r="IH620" s="74"/>
      <c r="II620" s="74"/>
      <c r="IJ620" s="74"/>
      <c r="IK620" s="74"/>
      <c r="IL620" s="74"/>
      <c r="IM620" s="74"/>
      <c r="IN620" s="74"/>
      <c r="IO620" s="74"/>
      <c r="IP620" s="74"/>
      <c r="IQ620" s="74"/>
      <c r="IR620" s="74"/>
      <c r="IS620" s="74"/>
      <c r="IT620" s="74"/>
      <c r="IU620" s="74"/>
    </row>
    <row r="621" spans="1:255" ht="15.75">
      <c r="A621" s="50"/>
      <c r="B621" s="72"/>
      <c r="C621" s="73"/>
      <c r="D621" s="50"/>
      <c r="E621" s="35"/>
      <c r="F621" s="36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  <c r="AA621" s="74"/>
      <c r="AB621" s="74"/>
      <c r="AC621" s="74"/>
      <c r="AD621" s="74"/>
      <c r="AE621" s="74"/>
      <c r="AF621" s="74"/>
      <c r="AG621" s="74"/>
      <c r="AH621" s="74"/>
      <c r="AI621" s="74"/>
      <c r="AJ621" s="74"/>
      <c r="AK621" s="74"/>
      <c r="AL621" s="74"/>
      <c r="AM621" s="74"/>
      <c r="AN621" s="74"/>
      <c r="AO621" s="74"/>
      <c r="AP621" s="74"/>
      <c r="AQ621" s="74"/>
      <c r="AR621" s="74"/>
      <c r="AS621" s="74"/>
      <c r="AT621" s="74"/>
      <c r="AU621" s="74"/>
      <c r="AV621" s="74"/>
      <c r="AW621" s="74"/>
      <c r="AX621" s="74"/>
      <c r="AY621" s="74"/>
      <c r="AZ621" s="74"/>
      <c r="BA621" s="74"/>
      <c r="BB621" s="74"/>
      <c r="BC621" s="74"/>
      <c r="BD621" s="74"/>
      <c r="BE621" s="74"/>
      <c r="BF621" s="74"/>
      <c r="BG621" s="74"/>
      <c r="BH621" s="74"/>
      <c r="BI621" s="74"/>
      <c r="BJ621" s="74"/>
      <c r="BK621" s="74"/>
      <c r="BL621" s="74"/>
      <c r="BM621" s="74"/>
      <c r="BN621" s="74"/>
      <c r="BO621" s="74"/>
      <c r="BP621" s="74"/>
      <c r="BQ621" s="74"/>
      <c r="BR621" s="74"/>
      <c r="BS621" s="74"/>
      <c r="BT621" s="74"/>
      <c r="BU621" s="74"/>
      <c r="BV621" s="74"/>
      <c r="BW621" s="74"/>
      <c r="BX621" s="74"/>
      <c r="BY621" s="74"/>
      <c r="BZ621" s="74"/>
      <c r="CA621" s="74"/>
      <c r="CB621" s="74"/>
      <c r="CC621" s="74"/>
      <c r="CD621" s="74"/>
      <c r="CE621" s="74"/>
      <c r="CF621" s="74"/>
      <c r="CG621" s="74"/>
      <c r="CH621" s="74"/>
      <c r="CI621" s="74"/>
      <c r="CJ621" s="74"/>
      <c r="CK621" s="74"/>
      <c r="CL621" s="74"/>
      <c r="CM621" s="74"/>
      <c r="CN621" s="74"/>
      <c r="CO621" s="74"/>
      <c r="CP621" s="74"/>
      <c r="CQ621" s="74"/>
      <c r="CR621" s="74"/>
      <c r="CS621" s="74"/>
      <c r="CT621" s="74"/>
      <c r="CU621" s="74"/>
      <c r="CV621" s="74"/>
      <c r="CW621" s="74"/>
      <c r="CX621" s="74"/>
      <c r="CY621" s="74"/>
      <c r="CZ621" s="74"/>
      <c r="DA621" s="74"/>
      <c r="DB621" s="74"/>
      <c r="DC621" s="74"/>
      <c r="DD621" s="74"/>
      <c r="DE621" s="74"/>
      <c r="DF621" s="74"/>
      <c r="DG621" s="74"/>
      <c r="DH621" s="74"/>
      <c r="DI621" s="74"/>
      <c r="DJ621" s="74"/>
      <c r="DK621" s="74"/>
      <c r="DL621" s="74"/>
      <c r="DM621" s="74"/>
      <c r="DN621" s="74"/>
      <c r="DO621" s="74"/>
      <c r="DP621" s="74"/>
      <c r="DQ621" s="74"/>
      <c r="DR621" s="74"/>
      <c r="DS621" s="74"/>
      <c r="DT621" s="74"/>
      <c r="DU621" s="74"/>
      <c r="DV621" s="74"/>
      <c r="DW621" s="74"/>
      <c r="DX621" s="74"/>
      <c r="DY621" s="74"/>
      <c r="DZ621" s="74"/>
      <c r="EA621" s="74"/>
      <c r="EB621" s="74"/>
      <c r="EC621" s="74"/>
      <c r="ED621" s="74"/>
      <c r="EE621" s="74"/>
      <c r="EF621" s="74"/>
      <c r="EG621" s="74"/>
      <c r="EH621" s="74"/>
      <c r="EI621" s="74"/>
      <c r="EJ621" s="74"/>
      <c r="EK621" s="74"/>
      <c r="EL621" s="74"/>
      <c r="EM621" s="74"/>
      <c r="EN621" s="74"/>
      <c r="EO621" s="74"/>
      <c r="EP621" s="74"/>
      <c r="EQ621" s="74"/>
      <c r="ER621" s="74"/>
      <c r="ES621" s="74"/>
      <c r="ET621" s="74"/>
      <c r="EU621" s="74"/>
      <c r="EV621" s="74"/>
      <c r="EW621" s="74"/>
      <c r="EX621" s="74"/>
      <c r="EY621" s="74"/>
      <c r="EZ621" s="74"/>
      <c r="FA621" s="74"/>
      <c r="FB621" s="74"/>
      <c r="FC621" s="74"/>
      <c r="FD621" s="74"/>
      <c r="FE621" s="74"/>
      <c r="FF621" s="74"/>
      <c r="FG621" s="74"/>
      <c r="FH621" s="74"/>
      <c r="FI621" s="74"/>
      <c r="FJ621" s="74"/>
      <c r="FK621" s="74"/>
      <c r="FL621" s="74"/>
      <c r="FM621" s="74"/>
      <c r="FN621" s="74"/>
      <c r="FO621" s="74"/>
      <c r="FP621" s="74"/>
      <c r="FQ621" s="74"/>
      <c r="FR621" s="74"/>
      <c r="FS621" s="74"/>
      <c r="FT621" s="74"/>
      <c r="FU621" s="74"/>
      <c r="FV621" s="74"/>
      <c r="FW621" s="74"/>
      <c r="FX621" s="74"/>
      <c r="FY621" s="74"/>
      <c r="FZ621" s="74"/>
      <c r="GA621" s="74"/>
      <c r="GB621" s="74"/>
      <c r="GC621" s="74"/>
      <c r="GD621" s="74"/>
      <c r="GE621" s="74"/>
      <c r="GF621" s="74"/>
      <c r="GG621" s="74"/>
      <c r="GH621" s="74"/>
      <c r="GI621" s="74"/>
      <c r="GJ621" s="74"/>
      <c r="GK621" s="74"/>
      <c r="GL621" s="74"/>
      <c r="GM621" s="74"/>
      <c r="GN621" s="74"/>
      <c r="GO621" s="74"/>
      <c r="GP621" s="74"/>
      <c r="GQ621" s="74"/>
      <c r="GR621" s="74"/>
      <c r="GS621" s="74"/>
      <c r="GT621" s="74"/>
      <c r="GU621" s="74"/>
      <c r="GV621" s="74"/>
      <c r="GW621" s="74"/>
      <c r="GX621" s="74"/>
      <c r="GY621" s="74"/>
      <c r="GZ621" s="74"/>
      <c r="HA621" s="74"/>
      <c r="HB621" s="74"/>
      <c r="HC621" s="74"/>
      <c r="HD621" s="74"/>
      <c r="HE621" s="74"/>
      <c r="HF621" s="74"/>
      <c r="HG621" s="74"/>
      <c r="HH621" s="74"/>
      <c r="HI621" s="74"/>
      <c r="HJ621" s="74"/>
      <c r="HK621" s="74"/>
      <c r="HL621" s="74"/>
      <c r="HM621" s="74"/>
      <c r="HN621" s="74"/>
      <c r="HO621" s="74"/>
      <c r="HP621" s="74"/>
      <c r="HQ621" s="74"/>
      <c r="HR621" s="74"/>
      <c r="HS621" s="74"/>
      <c r="HT621" s="74"/>
      <c r="HU621" s="74"/>
      <c r="HV621" s="74"/>
      <c r="HW621" s="74"/>
      <c r="HX621" s="74"/>
      <c r="HY621" s="74"/>
      <c r="HZ621" s="74"/>
      <c r="IA621" s="74"/>
      <c r="IB621" s="74"/>
      <c r="IC621" s="74"/>
      <c r="ID621" s="74"/>
      <c r="IE621" s="74"/>
      <c r="IF621" s="74"/>
      <c r="IG621" s="74"/>
      <c r="IH621" s="74"/>
      <c r="II621" s="74"/>
      <c r="IJ621" s="74"/>
      <c r="IK621" s="74"/>
      <c r="IL621" s="74"/>
      <c r="IM621" s="74"/>
      <c r="IN621" s="74"/>
      <c r="IO621" s="74"/>
      <c r="IP621" s="74"/>
      <c r="IQ621" s="74"/>
      <c r="IR621" s="74"/>
      <c r="IS621" s="74"/>
      <c r="IT621" s="74"/>
      <c r="IU621" s="74"/>
    </row>
    <row r="622" spans="1:6" s="78" customFormat="1" ht="15.75">
      <c r="A622" s="26"/>
      <c r="B622" s="27"/>
      <c r="C622" s="37"/>
      <c r="D622" s="23" t="s">
        <v>14</v>
      </c>
      <c r="E622" s="26"/>
      <c r="F622" s="30"/>
    </row>
    <row r="623" spans="1:6" ht="15.75">
      <c r="A623" s="26"/>
      <c r="B623" s="27"/>
      <c r="C623" s="37"/>
      <c r="D623" s="26"/>
      <c r="E623" s="26"/>
      <c r="F623" s="30"/>
    </row>
    <row r="624" spans="1:6" ht="15.75">
      <c r="A624" s="33" t="s">
        <v>330</v>
      </c>
      <c r="B624" s="27"/>
      <c r="C624" s="42" t="s">
        <v>361</v>
      </c>
      <c r="D624" s="26" t="s">
        <v>349</v>
      </c>
      <c r="E624" s="26" t="s">
        <v>357</v>
      </c>
      <c r="F624" s="30">
        <v>3.283</v>
      </c>
    </row>
    <row r="625" spans="1:6" ht="15.75">
      <c r="A625" s="26"/>
      <c r="B625" s="27"/>
      <c r="C625" s="42" t="s">
        <v>362</v>
      </c>
      <c r="D625" s="26"/>
      <c r="E625" s="26"/>
      <c r="F625" s="30"/>
    </row>
    <row r="626" spans="1:6" ht="15.75">
      <c r="A626" s="26"/>
      <c r="B626" s="27"/>
      <c r="C626" s="37"/>
      <c r="D626" s="26"/>
      <c r="E626" s="26"/>
      <c r="F626" s="30"/>
    </row>
    <row r="627" spans="1:6" ht="15.75">
      <c r="A627" s="26"/>
      <c r="B627" s="27">
        <v>3810</v>
      </c>
      <c r="C627" s="42" t="s">
        <v>363</v>
      </c>
      <c r="D627" s="26" t="s">
        <v>364</v>
      </c>
      <c r="E627" s="26" t="s">
        <v>157</v>
      </c>
      <c r="F627" s="30">
        <v>0.46</v>
      </c>
    </row>
    <row r="628" spans="1:6" ht="15.75">
      <c r="A628" s="26"/>
      <c r="B628" s="27"/>
      <c r="C628" s="38" t="s">
        <v>1014</v>
      </c>
      <c r="D628" s="26"/>
      <c r="E628" s="26"/>
      <c r="F628" s="30"/>
    </row>
    <row r="629" spans="1:6" ht="15.75">
      <c r="A629" s="26"/>
      <c r="B629" s="27"/>
      <c r="C629" s="37"/>
      <c r="D629" s="26"/>
      <c r="E629" s="26"/>
      <c r="F629" s="30"/>
    </row>
    <row r="630" spans="1:6" ht="15.75">
      <c r="A630" s="26"/>
      <c r="B630" s="27">
        <v>3814</v>
      </c>
      <c r="C630" s="42" t="s">
        <v>365</v>
      </c>
      <c r="D630" s="26" t="s">
        <v>366</v>
      </c>
      <c r="E630" s="26" t="s">
        <v>367</v>
      </c>
      <c r="F630" s="30">
        <v>0.47</v>
      </c>
    </row>
    <row r="631" spans="1:6" ht="15.75">
      <c r="A631" s="26"/>
      <c r="B631" s="27"/>
      <c r="C631" s="38" t="s">
        <v>1034</v>
      </c>
      <c r="D631" s="26"/>
      <c r="E631" s="26"/>
      <c r="F631" s="30"/>
    </row>
    <row r="632" spans="1:6" ht="15.75">
      <c r="A632" s="26"/>
      <c r="B632" s="27"/>
      <c r="C632" s="38"/>
      <c r="D632" s="26"/>
      <c r="E632" s="26"/>
      <c r="F632" s="30"/>
    </row>
    <row r="633" spans="1:6" ht="15.75">
      <c r="A633" s="26"/>
      <c r="B633" s="27">
        <v>3816</v>
      </c>
      <c r="C633" s="38" t="s">
        <v>366</v>
      </c>
      <c r="D633" s="26" t="s">
        <v>157</v>
      </c>
      <c r="E633" s="26" t="s">
        <v>365</v>
      </c>
      <c r="F633" s="30">
        <v>0.14</v>
      </c>
    </row>
    <row r="634" spans="1:6" ht="15.75">
      <c r="A634" s="26"/>
      <c r="B634" s="27"/>
      <c r="C634" s="38" t="s">
        <v>1014</v>
      </c>
      <c r="D634" s="26"/>
      <c r="E634" s="26"/>
      <c r="F634" s="30"/>
    </row>
    <row r="635" spans="1:6" ht="15.75">
      <c r="A635" s="26"/>
      <c r="B635" s="27"/>
      <c r="C635" s="38"/>
      <c r="D635" s="26"/>
      <c r="E635" s="26"/>
      <c r="F635" s="30"/>
    </row>
    <row r="636" spans="1:6" ht="15.75">
      <c r="A636" s="26"/>
      <c r="B636" s="27">
        <v>3818</v>
      </c>
      <c r="C636" s="38" t="s">
        <v>157</v>
      </c>
      <c r="D636" s="26" t="s">
        <v>363</v>
      </c>
      <c r="E636" s="26" t="s">
        <v>366</v>
      </c>
      <c r="F636" s="30">
        <v>0.11</v>
      </c>
    </row>
    <row r="637" spans="1:6" ht="15.75">
      <c r="A637" s="26"/>
      <c r="B637" s="27"/>
      <c r="C637" s="38" t="s">
        <v>1014</v>
      </c>
      <c r="D637" s="26"/>
      <c r="E637" s="26"/>
      <c r="F637" s="30"/>
    </row>
    <row r="638" spans="1:6" ht="15.75">
      <c r="A638" s="26"/>
      <c r="B638" s="27"/>
      <c r="C638" s="37"/>
      <c r="D638" s="26"/>
      <c r="E638" s="26"/>
      <c r="F638" s="30"/>
    </row>
    <row r="639" spans="1:255" ht="15.75">
      <c r="A639" s="50"/>
      <c r="B639" s="72"/>
      <c r="C639" s="76"/>
      <c r="D639" s="50"/>
      <c r="E639" s="35" t="s">
        <v>124</v>
      </c>
      <c r="F639" s="36">
        <f>SUM(F624:F636)</f>
        <v>4.463</v>
      </c>
      <c r="G639" s="74"/>
      <c r="H639" s="74"/>
      <c r="I639" s="74"/>
      <c r="J639" s="74"/>
      <c r="K639" s="74"/>
      <c r="L639" s="74"/>
      <c r="M639" s="74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4"/>
      <c r="Z639" s="74"/>
      <c r="AA639" s="74"/>
      <c r="AB639" s="74"/>
      <c r="AC639" s="74"/>
      <c r="AD639" s="74"/>
      <c r="AE639" s="74"/>
      <c r="AF639" s="74"/>
      <c r="AG639" s="74"/>
      <c r="AH639" s="74"/>
      <c r="AI639" s="74"/>
      <c r="AJ639" s="74"/>
      <c r="AK639" s="74"/>
      <c r="AL639" s="74"/>
      <c r="AM639" s="74"/>
      <c r="AN639" s="74"/>
      <c r="AO639" s="74"/>
      <c r="AP639" s="74"/>
      <c r="AQ639" s="74"/>
      <c r="AR639" s="74"/>
      <c r="AS639" s="74"/>
      <c r="AT639" s="74"/>
      <c r="AU639" s="74"/>
      <c r="AV639" s="74"/>
      <c r="AW639" s="74"/>
      <c r="AX639" s="74"/>
      <c r="AY639" s="74"/>
      <c r="AZ639" s="74"/>
      <c r="BA639" s="74"/>
      <c r="BB639" s="74"/>
      <c r="BC639" s="74"/>
      <c r="BD639" s="74"/>
      <c r="BE639" s="74"/>
      <c r="BF639" s="74"/>
      <c r="BG639" s="74"/>
      <c r="BH639" s="74"/>
      <c r="BI639" s="74"/>
      <c r="BJ639" s="74"/>
      <c r="BK639" s="74"/>
      <c r="BL639" s="74"/>
      <c r="BM639" s="74"/>
      <c r="BN639" s="74"/>
      <c r="BO639" s="74"/>
      <c r="BP639" s="74"/>
      <c r="BQ639" s="74"/>
      <c r="BR639" s="74"/>
      <c r="BS639" s="74"/>
      <c r="BT639" s="74"/>
      <c r="BU639" s="74"/>
      <c r="BV639" s="74"/>
      <c r="BW639" s="74"/>
      <c r="BX639" s="74"/>
      <c r="BY639" s="74"/>
      <c r="BZ639" s="74"/>
      <c r="CA639" s="74"/>
      <c r="CB639" s="74"/>
      <c r="CC639" s="74"/>
      <c r="CD639" s="74"/>
      <c r="CE639" s="74"/>
      <c r="CF639" s="74"/>
      <c r="CG639" s="74"/>
      <c r="CH639" s="74"/>
      <c r="CI639" s="74"/>
      <c r="CJ639" s="74"/>
      <c r="CK639" s="74"/>
      <c r="CL639" s="74"/>
      <c r="CM639" s="74"/>
      <c r="CN639" s="74"/>
      <c r="CO639" s="74"/>
      <c r="CP639" s="74"/>
      <c r="CQ639" s="74"/>
      <c r="CR639" s="74"/>
      <c r="CS639" s="74"/>
      <c r="CT639" s="74"/>
      <c r="CU639" s="74"/>
      <c r="CV639" s="74"/>
      <c r="CW639" s="74"/>
      <c r="CX639" s="74"/>
      <c r="CY639" s="74"/>
      <c r="CZ639" s="74"/>
      <c r="DA639" s="74"/>
      <c r="DB639" s="74"/>
      <c r="DC639" s="74"/>
      <c r="DD639" s="74"/>
      <c r="DE639" s="74"/>
      <c r="DF639" s="74"/>
      <c r="DG639" s="74"/>
      <c r="DH639" s="74"/>
      <c r="DI639" s="74"/>
      <c r="DJ639" s="74"/>
      <c r="DK639" s="74"/>
      <c r="DL639" s="74"/>
      <c r="DM639" s="74"/>
      <c r="DN639" s="74"/>
      <c r="DO639" s="74"/>
      <c r="DP639" s="74"/>
      <c r="DQ639" s="74"/>
      <c r="DR639" s="74"/>
      <c r="DS639" s="74"/>
      <c r="DT639" s="74"/>
      <c r="DU639" s="74"/>
      <c r="DV639" s="74"/>
      <c r="DW639" s="74"/>
      <c r="DX639" s="74"/>
      <c r="DY639" s="74"/>
      <c r="DZ639" s="74"/>
      <c r="EA639" s="74"/>
      <c r="EB639" s="74"/>
      <c r="EC639" s="74"/>
      <c r="ED639" s="74"/>
      <c r="EE639" s="74"/>
      <c r="EF639" s="74"/>
      <c r="EG639" s="74"/>
      <c r="EH639" s="74"/>
      <c r="EI639" s="74"/>
      <c r="EJ639" s="74"/>
      <c r="EK639" s="74"/>
      <c r="EL639" s="74"/>
      <c r="EM639" s="74"/>
      <c r="EN639" s="74"/>
      <c r="EO639" s="74"/>
      <c r="EP639" s="74"/>
      <c r="EQ639" s="74"/>
      <c r="ER639" s="74"/>
      <c r="ES639" s="74"/>
      <c r="ET639" s="74"/>
      <c r="EU639" s="74"/>
      <c r="EV639" s="74"/>
      <c r="EW639" s="74"/>
      <c r="EX639" s="74"/>
      <c r="EY639" s="74"/>
      <c r="EZ639" s="74"/>
      <c r="FA639" s="74"/>
      <c r="FB639" s="74"/>
      <c r="FC639" s="74"/>
      <c r="FD639" s="74"/>
      <c r="FE639" s="74"/>
      <c r="FF639" s="74"/>
      <c r="FG639" s="74"/>
      <c r="FH639" s="74"/>
      <c r="FI639" s="74"/>
      <c r="FJ639" s="74"/>
      <c r="FK639" s="74"/>
      <c r="FL639" s="74"/>
      <c r="FM639" s="74"/>
      <c r="FN639" s="74"/>
      <c r="FO639" s="74"/>
      <c r="FP639" s="74"/>
      <c r="FQ639" s="74"/>
      <c r="FR639" s="74"/>
      <c r="FS639" s="74"/>
      <c r="FT639" s="74"/>
      <c r="FU639" s="74"/>
      <c r="FV639" s="74"/>
      <c r="FW639" s="74"/>
      <c r="FX639" s="74"/>
      <c r="FY639" s="74"/>
      <c r="FZ639" s="74"/>
      <c r="GA639" s="74"/>
      <c r="GB639" s="74"/>
      <c r="GC639" s="74"/>
      <c r="GD639" s="74"/>
      <c r="GE639" s="74"/>
      <c r="GF639" s="74"/>
      <c r="GG639" s="74"/>
      <c r="GH639" s="74"/>
      <c r="GI639" s="74"/>
      <c r="GJ639" s="74"/>
      <c r="GK639" s="74"/>
      <c r="GL639" s="74"/>
      <c r="GM639" s="74"/>
      <c r="GN639" s="74"/>
      <c r="GO639" s="74"/>
      <c r="GP639" s="74"/>
      <c r="GQ639" s="74"/>
      <c r="GR639" s="74"/>
      <c r="GS639" s="74"/>
      <c r="GT639" s="74"/>
      <c r="GU639" s="74"/>
      <c r="GV639" s="74"/>
      <c r="GW639" s="74"/>
      <c r="GX639" s="74"/>
      <c r="GY639" s="74"/>
      <c r="GZ639" s="74"/>
      <c r="HA639" s="74"/>
      <c r="HB639" s="74"/>
      <c r="HC639" s="74"/>
      <c r="HD639" s="74"/>
      <c r="HE639" s="74"/>
      <c r="HF639" s="74"/>
      <c r="HG639" s="74"/>
      <c r="HH639" s="74"/>
      <c r="HI639" s="74"/>
      <c r="HJ639" s="74"/>
      <c r="HK639" s="74"/>
      <c r="HL639" s="74"/>
      <c r="HM639" s="74"/>
      <c r="HN639" s="74"/>
      <c r="HO639" s="74"/>
      <c r="HP639" s="74"/>
      <c r="HQ639" s="74"/>
      <c r="HR639" s="74"/>
      <c r="HS639" s="74"/>
      <c r="HT639" s="74"/>
      <c r="HU639" s="74"/>
      <c r="HV639" s="74"/>
      <c r="HW639" s="74"/>
      <c r="HX639" s="74"/>
      <c r="HY639" s="74"/>
      <c r="HZ639" s="74"/>
      <c r="IA639" s="74"/>
      <c r="IB639" s="74"/>
      <c r="IC639" s="74"/>
      <c r="ID639" s="74"/>
      <c r="IE639" s="74"/>
      <c r="IF639" s="74"/>
      <c r="IG639" s="74"/>
      <c r="IH639" s="74"/>
      <c r="II639" s="74"/>
      <c r="IJ639" s="74"/>
      <c r="IK639" s="74"/>
      <c r="IL639" s="74"/>
      <c r="IM639" s="74"/>
      <c r="IN639" s="74"/>
      <c r="IO639" s="74"/>
      <c r="IP639" s="74"/>
      <c r="IQ639" s="74"/>
      <c r="IR639" s="74"/>
      <c r="IS639" s="74"/>
      <c r="IT639" s="74"/>
      <c r="IU639" s="74"/>
    </row>
    <row r="640" spans="1:6" ht="15.75">
      <c r="A640" s="26"/>
      <c r="B640" s="27"/>
      <c r="C640" s="37"/>
      <c r="D640" s="26"/>
      <c r="E640" s="26"/>
      <c r="F640" s="30"/>
    </row>
    <row r="641" spans="1:6" ht="15.75">
      <c r="A641" s="33" t="s">
        <v>236</v>
      </c>
      <c r="B641" s="27">
        <v>3825</v>
      </c>
      <c r="C641" s="42" t="s">
        <v>364</v>
      </c>
      <c r="D641" s="26" t="s">
        <v>275</v>
      </c>
      <c r="E641" s="26" t="s">
        <v>363</v>
      </c>
      <c r="F641" s="30">
        <v>0.65</v>
      </c>
    </row>
    <row r="642" spans="1:6" ht="15.75">
      <c r="A642" s="26"/>
      <c r="B642" s="27"/>
      <c r="C642" s="42" t="s">
        <v>1041</v>
      </c>
      <c r="D642" s="26"/>
      <c r="E642" s="26"/>
      <c r="F642" s="30"/>
    </row>
    <row r="643" spans="1:6" ht="15.75">
      <c r="A643" s="26"/>
      <c r="B643" s="27"/>
      <c r="C643" s="42"/>
      <c r="D643" s="26"/>
      <c r="E643" s="26"/>
      <c r="F643" s="30"/>
    </row>
    <row r="644" spans="1:6" ht="15.75">
      <c r="A644" s="26"/>
      <c r="B644" s="27"/>
      <c r="C644" s="37"/>
      <c r="D644" s="26"/>
      <c r="E644" s="26"/>
      <c r="F644" s="30"/>
    </row>
    <row r="645" spans="1:6" ht="15.75">
      <c r="A645" s="26"/>
      <c r="B645" s="27"/>
      <c r="C645" s="37"/>
      <c r="D645" s="26"/>
      <c r="E645" s="26"/>
      <c r="F645" s="30"/>
    </row>
    <row r="646" spans="1:6" ht="15.75">
      <c r="A646" s="26"/>
      <c r="B646" s="27">
        <v>3820</v>
      </c>
      <c r="C646" s="42" t="s">
        <v>275</v>
      </c>
      <c r="D646" s="26" t="s">
        <v>349</v>
      </c>
      <c r="E646" s="26" t="s">
        <v>364</v>
      </c>
      <c r="F646" s="30">
        <v>3.57</v>
      </c>
    </row>
    <row r="647" spans="1:6" ht="15.75">
      <c r="A647" s="26"/>
      <c r="B647" s="27"/>
      <c r="C647" s="38" t="s">
        <v>117</v>
      </c>
      <c r="D647" s="26"/>
      <c r="E647" s="26"/>
      <c r="F647" s="30"/>
    </row>
    <row r="648" spans="1:6" ht="15.75">
      <c r="A648" s="26"/>
      <c r="B648" s="27"/>
      <c r="C648" s="38"/>
      <c r="D648" s="26"/>
      <c r="E648" s="26"/>
      <c r="F648" s="30"/>
    </row>
    <row r="649" spans="1:255" ht="15.75">
      <c r="A649" s="50"/>
      <c r="B649" s="72"/>
      <c r="C649" s="73"/>
      <c r="D649" s="50"/>
      <c r="E649" s="35" t="s">
        <v>169</v>
      </c>
      <c r="F649" s="36">
        <f>SUM(F641:F646)</f>
        <v>4.22</v>
      </c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  <c r="AA649" s="74"/>
      <c r="AB649" s="74"/>
      <c r="AC649" s="74"/>
      <c r="AD649" s="74"/>
      <c r="AE649" s="74"/>
      <c r="AF649" s="74"/>
      <c r="AG649" s="74"/>
      <c r="AH649" s="74"/>
      <c r="AI649" s="74"/>
      <c r="AJ649" s="74"/>
      <c r="AK649" s="74"/>
      <c r="AL649" s="74"/>
      <c r="AM649" s="74"/>
      <c r="AN649" s="74"/>
      <c r="AO649" s="74"/>
      <c r="AP649" s="74"/>
      <c r="AQ649" s="74"/>
      <c r="AR649" s="74"/>
      <c r="AS649" s="74"/>
      <c r="AT649" s="74"/>
      <c r="AU649" s="74"/>
      <c r="AV649" s="74"/>
      <c r="AW649" s="74"/>
      <c r="AX649" s="74"/>
      <c r="AY649" s="74"/>
      <c r="AZ649" s="74"/>
      <c r="BA649" s="74"/>
      <c r="BB649" s="74"/>
      <c r="BC649" s="74"/>
      <c r="BD649" s="74"/>
      <c r="BE649" s="74"/>
      <c r="BF649" s="74"/>
      <c r="BG649" s="74"/>
      <c r="BH649" s="74"/>
      <c r="BI649" s="74"/>
      <c r="BJ649" s="74"/>
      <c r="BK649" s="74"/>
      <c r="BL649" s="74"/>
      <c r="BM649" s="74"/>
      <c r="BN649" s="74"/>
      <c r="BO649" s="74"/>
      <c r="BP649" s="74"/>
      <c r="BQ649" s="74"/>
      <c r="BR649" s="74"/>
      <c r="BS649" s="74"/>
      <c r="BT649" s="74"/>
      <c r="BU649" s="74"/>
      <c r="BV649" s="74"/>
      <c r="BW649" s="74"/>
      <c r="BX649" s="74"/>
      <c r="BY649" s="74"/>
      <c r="BZ649" s="74"/>
      <c r="CA649" s="74"/>
      <c r="CB649" s="74"/>
      <c r="CC649" s="74"/>
      <c r="CD649" s="74"/>
      <c r="CE649" s="74"/>
      <c r="CF649" s="74"/>
      <c r="CG649" s="74"/>
      <c r="CH649" s="74"/>
      <c r="CI649" s="74"/>
      <c r="CJ649" s="74"/>
      <c r="CK649" s="74"/>
      <c r="CL649" s="74"/>
      <c r="CM649" s="74"/>
      <c r="CN649" s="74"/>
      <c r="CO649" s="74"/>
      <c r="CP649" s="74"/>
      <c r="CQ649" s="74"/>
      <c r="CR649" s="74"/>
      <c r="CS649" s="74"/>
      <c r="CT649" s="74"/>
      <c r="CU649" s="74"/>
      <c r="CV649" s="74"/>
      <c r="CW649" s="74"/>
      <c r="CX649" s="74"/>
      <c r="CY649" s="74"/>
      <c r="CZ649" s="74"/>
      <c r="DA649" s="74"/>
      <c r="DB649" s="74"/>
      <c r="DC649" s="74"/>
      <c r="DD649" s="74"/>
      <c r="DE649" s="74"/>
      <c r="DF649" s="74"/>
      <c r="DG649" s="74"/>
      <c r="DH649" s="74"/>
      <c r="DI649" s="74"/>
      <c r="DJ649" s="74"/>
      <c r="DK649" s="74"/>
      <c r="DL649" s="74"/>
      <c r="DM649" s="74"/>
      <c r="DN649" s="74"/>
      <c r="DO649" s="74"/>
      <c r="DP649" s="74"/>
      <c r="DQ649" s="74"/>
      <c r="DR649" s="74"/>
      <c r="DS649" s="74"/>
      <c r="DT649" s="74"/>
      <c r="DU649" s="74"/>
      <c r="DV649" s="74"/>
      <c r="DW649" s="74"/>
      <c r="DX649" s="74"/>
      <c r="DY649" s="74"/>
      <c r="DZ649" s="74"/>
      <c r="EA649" s="74"/>
      <c r="EB649" s="74"/>
      <c r="EC649" s="74"/>
      <c r="ED649" s="74"/>
      <c r="EE649" s="74"/>
      <c r="EF649" s="74"/>
      <c r="EG649" s="74"/>
      <c r="EH649" s="74"/>
      <c r="EI649" s="74"/>
      <c r="EJ649" s="74"/>
      <c r="EK649" s="74"/>
      <c r="EL649" s="74"/>
      <c r="EM649" s="74"/>
      <c r="EN649" s="74"/>
      <c r="EO649" s="74"/>
      <c r="EP649" s="74"/>
      <c r="EQ649" s="74"/>
      <c r="ER649" s="74"/>
      <c r="ES649" s="74"/>
      <c r="ET649" s="74"/>
      <c r="EU649" s="74"/>
      <c r="EV649" s="74"/>
      <c r="EW649" s="74"/>
      <c r="EX649" s="74"/>
      <c r="EY649" s="74"/>
      <c r="EZ649" s="74"/>
      <c r="FA649" s="74"/>
      <c r="FB649" s="74"/>
      <c r="FC649" s="74"/>
      <c r="FD649" s="74"/>
      <c r="FE649" s="74"/>
      <c r="FF649" s="74"/>
      <c r="FG649" s="74"/>
      <c r="FH649" s="74"/>
      <c r="FI649" s="74"/>
      <c r="FJ649" s="74"/>
      <c r="FK649" s="74"/>
      <c r="FL649" s="74"/>
      <c r="FM649" s="74"/>
      <c r="FN649" s="74"/>
      <c r="FO649" s="74"/>
      <c r="FP649" s="74"/>
      <c r="FQ649" s="74"/>
      <c r="FR649" s="74"/>
      <c r="FS649" s="74"/>
      <c r="FT649" s="74"/>
      <c r="FU649" s="74"/>
      <c r="FV649" s="74"/>
      <c r="FW649" s="74"/>
      <c r="FX649" s="74"/>
      <c r="FY649" s="74"/>
      <c r="FZ649" s="74"/>
      <c r="GA649" s="74"/>
      <c r="GB649" s="74"/>
      <c r="GC649" s="74"/>
      <c r="GD649" s="74"/>
      <c r="GE649" s="74"/>
      <c r="GF649" s="74"/>
      <c r="GG649" s="74"/>
      <c r="GH649" s="74"/>
      <c r="GI649" s="74"/>
      <c r="GJ649" s="74"/>
      <c r="GK649" s="74"/>
      <c r="GL649" s="74"/>
      <c r="GM649" s="74"/>
      <c r="GN649" s="74"/>
      <c r="GO649" s="74"/>
      <c r="GP649" s="74"/>
      <c r="GQ649" s="74"/>
      <c r="GR649" s="74"/>
      <c r="GS649" s="74"/>
      <c r="GT649" s="74"/>
      <c r="GU649" s="74"/>
      <c r="GV649" s="74"/>
      <c r="GW649" s="74"/>
      <c r="GX649" s="74"/>
      <c r="GY649" s="74"/>
      <c r="GZ649" s="74"/>
      <c r="HA649" s="74"/>
      <c r="HB649" s="74"/>
      <c r="HC649" s="74"/>
      <c r="HD649" s="74"/>
      <c r="HE649" s="74"/>
      <c r="HF649" s="74"/>
      <c r="HG649" s="74"/>
      <c r="HH649" s="74"/>
      <c r="HI649" s="74"/>
      <c r="HJ649" s="74"/>
      <c r="HK649" s="74"/>
      <c r="HL649" s="74"/>
      <c r="HM649" s="74"/>
      <c r="HN649" s="74"/>
      <c r="HO649" s="74"/>
      <c r="HP649" s="74"/>
      <c r="HQ649" s="74"/>
      <c r="HR649" s="74"/>
      <c r="HS649" s="74"/>
      <c r="HT649" s="74"/>
      <c r="HU649" s="74"/>
      <c r="HV649" s="74"/>
      <c r="HW649" s="74"/>
      <c r="HX649" s="74"/>
      <c r="HY649" s="74"/>
      <c r="HZ649" s="74"/>
      <c r="IA649" s="74"/>
      <c r="IB649" s="74"/>
      <c r="IC649" s="74"/>
      <c r="ID649" s="74"/>
      <c r="IE649" s="74"/>
      <c r="IF649" s="74"/>
      <c r="IG649" s="74"/>
      <c r="IH649" s="74"/>
      <c r="II649" s="74"/>
      <c r="IJ649" s="74"/>
      <c r="IK649" s="74"/>
      <c r="IL649" s="74"/>
      <c r="IM649" s="74"/>
      <c r="IN649" s="74"/>
      <c r="IO649" s="74"/>
      <c r="IP649" s="74"/>
      <c r="IQ649" s="74"/>
      <c r="IR649" s="74"/>
      <c r="IS649" s="74"/>
      <c r="IT649" s="74"/>
      <c r="IU649" s="74"/>
    </row>
    <row r="650" spans="1:6" ht="15.75">
      <c r="A650" s="26"/>
      <c r="B650" s="27"/>
      <c r="C650" s="37"/>
      <c r="D650" s="26"/>
      <c r="E650" s="26"/>
      <c r="F650" s="30"/>
    </row>
    <row r="651" spans="1:6" ht="15.75">
      <c r="A651" s="26"/>
      <c r="B651" s="27"/>
      <c r="C651" s="37"/>
      <c r="D651" s="26"/>
      <c r="E651" s="26"/>
      <c r="F651" s="30"/>
    </row>
    <row r="652" spans="1:6" ht="15.75">
      <c r="A652" s="39"/>
      <c r="B652" s="40"/>
      <c r="C652" s="47"/>
      <c r="D652" s="48" t="s">
        <v>368</v>
      </c>
      <c r="E652" s="48" t="s">
        <v>192</v>
      </c>
      <c r="F652" s="49">
        <v>0</v>
      </c>
    </row>
    <row r="653" spans="1:6" ht="15.75">
      <c r="A653" s="26"/>
      <c r="B653" s="27"/>
      <c r="C653" s="26"/>
      <c r="D653" s="26"/>
      <c r="E653" s="35" t="s">
        <v>193</v>
      </c>
      <c r="F653" s="36">
        <f>F513+F577</f>
        <v>0.788</v>
      </c>
    </row>
    <row r="654" spans="1:6" ht="15.75">
      <c r="A654" s="26"/>
      <c r="B654" s="27"/>
      <c r="C654" s="37"/>
      <c r="D654" s="26"/>
      <c r="E654" s="35" t="s">
        <v>194</v>
      </c>
      <c r="F654" s="36">
        <f>F406+F523+F581+F612</f>
        <v>13.436</v>
      </c>
    </row>
    <row r="655" spans="1:6" ht="15.75">
      <c r="A655" s="26"/>
      <c r="B655" s="27"/>
      <c r="C655" s="37"/>
      <c r="D655" s="26"/>
      <c r="E655" s="35" t="s">
        <v>195</v>
      </c>
      <c r="F655" s="36">
        <f>F420+F529+F588+F639</f>
        <v>13.827000000000002</v>
      </c>
    </row>
    <row r="656" spans="1:6" ht="15.75">
      <c r="A656" s="26"/>
      <c r="B656" s="27"/>
      <c r="C656" s="37"/>
      <c r="D656" s="26"/>
      <c r="E656" s="35" t="s">
        <v>196</v>
      </c>
      <c r="F656" s="36">
        <f>F502+F568+F606+F620+F649</f>
        <v>39.01</v>
      </c>
    </row>
    <row r="657" spans="1:6" ht="15.75">
      <c r="A657" s="26"/>
      <c r="B657" s="27"/>
      <c r="C657" s="26"/>
      <c r="D657" s="26"/>
      <c r="E657" s="35" t="s">
        <v>197</v>
      </c>
      <c r="F657" s="36">
        <f>SUM(F652:F656)</f>
        <v>67.061</v>
      </c>
    </row>
    <row r="658" spans="1:6" ht="15.75">
      <c r="A658" s="26"/>
      <c r="B658" s="27"/>
      <c r="C658" s="37"/>
      <c r="D658" s="26"/>
      <c r="E658" s="35" t="s">
        <v>198</v>
      </c>
      <c r="F658" s="36">
        <v>87.47</v>
      </c>
    </row>
    <row r="659" spans="1:6" ht="15.75">
      <c r="A659" s="26"/>
      <c r="B659" s="27"/>
      <c r="C659" s="37"/>
      <c r="D659" s="26"/>
      <c r="E659" s="50"/>
      <c r="F659" s="36"/>
    </row>
    <row r="660" spans="1:6" ht="15.75">
      <c r="A660" s="26"/>
      <c r="B660" s="27"/>
      <c r="C660" s="37"/>
      <c r="D660" s="26"/>
      <c r="E660" s="35" t="s">
        <v>199</v>
      </c>
      <c r="F660" s="36">
        <f>F657+F658</f>
        <v>154.531</v>
      </c>
    </row>
    <row r="661" spans="1:6" ht="15.75">
      <c r="A661" s="44"/>
      <c r="B661" s="45"/>
      <c r="C661" s="51"/>
      <c r="D661" s="44"/>
      <c r="E661" s="52" t="s">
        <v>200</v>
      </c>
      <c r="F661" s="53">
        <f>(F657/F660)*100</f>
        <v>43.396470611074804</v>
      </c>
    </row>
    <row r="662" spans="1:6" ht="16.5" thickBot="1">
      <c r="A662" s="54"/>
      <c r="B662" s="55"/>
      <c r="C662" s="56"/>
      <c r="D662" s="57"/>
      <c r="E662" s="58"/>
      <c r="F662" s="59"/>
    </row>
    <row r="663" spans="1:6" ht="16.5" thickBot="1">
      <c r="A663" s="60"/>
      <c r="B663" s="61"/>
      <c r="C663" s="62"/>
      <c r="D663" s="17" t="s">
        <v>645</v>
      </c>
      <c r="E663" s="63"/>
      <c r="F663" s="64"/>
    </row>
    <row r="664" spans="1:6" ht="15.75">
      <c r="A664" s="65"/>
      <c r="B664" s="66"/>
      <c r="C664" s="67"/>
      <c r="D664" s="10"/>
      <c r="E664" s="68"/>
      <c r="F664" s="69"/>
    </row>
    <row r="665" spans="1:6" ht="15.75">
      <c r="A665" s="23" t="s">
        <v>84</v>
      </c>
      <c r="B665" s="24"/>
      <c r="C665" s="79" t="s">
        <v>85</v>
      </c>
      <c r="D665" s="70" t="s">
        <v>86</v>
      </c>
      <c r="E665" s="70" t="s">
        <v>87</v>
      </c>
      <c r="F665" s="71" t="s">
        <v>88</v>
      </c>
    </row>
    <row r="666" spans="1:6" ht="15.75">
      <c r="A666" s="26"/>
      <c r="B666" s="27"/>
      <c r="C666" s="37"/>
      <c r="D666" s="23" t="s">
        <v>15</v>
      </c>
      <c r="E666" s="26"/>
      <c r="F666" s="30"/>
    </row>
    <row r="667" spans="1:6" ht="15.75">
      <c r="A667" s="26"/>
      <c r="B667" s="27"/>
      <c r="C667" s="37"/>
      <c r="D667" s="26"/>
      <c r="E667" s="26"/>
      <c r="F667" s="30"/>
    </row>
    <row r="668" spans="1:6" ht="15.75">
      <c r="A668" s="33" t="s">
        <v>89</v>
      </c>
      <c r="B668" s="27" t="s">
        <v>369</v>
      </c>
      <c r="C668" s="42" t="s">
        <v>370</v>
      </c>
      <c r="D668" s="26" t="s">
        <v>371</v>
      </c>
      <c r="E668" s="26" t="s">
        <v>372</v>
      </c>
      <c r="F668" s="30">
        <v>3.552</v>
      </c>
    </row>
    <row r="669" spans="1:6" ht="15.75">
      <c r="A669" s="33" t="s">
        <v>93</v>
      </c>
      <c r="B669" s="27" t="s">
        <v>373</v>
      </c>
      <c r="C669" s="38" t="s">
        <v>117</v>
      </c>
      <c r="D669" s="26"/>
      <c r="E669" s="26"/>
      <c r="F669" s="30"/>
    </row>
    <row r="670" spans="1:6" ht="15.75">
      <c r="A670" s="26"/>
      <c r="B670" s="27"/>
      <c r="C670" s="37"/>
      <c r="D670" s="26"/>
      <c r="E670" s="26"/>
      <c r="F670" s="30"/>
    </row>
    <row r="671" spans="1:6" ht="15.75">
      <c r="A671" s="26"/>
      <c r="B671" s="27" t="s">
        <v>369</v>
      </c>
      <c r="C671" s="42" t="s">
        <v>374</v>
      </c>
      <c r="D671" s="26" t="s">
        <v>375</v>
      </c>
      <c r="E671" s="26" t="s">
        <v>366</v>
      </c>
      <c r="F671" s="30">
        <v>0.56</v>
      </c>
    </row>
    <row r="672" spans="1:6" ht="15.75">
      <c r="A672" s="26"/>
      <c r="B672" s="27" t="s">
        <v>376</v>
      </c>
      <c r="C672" s="38" t="s">
        <v>123</v>
      </c>
      <c r="D672" s="26"/>
      <c r="E672" s="26"/>
      <c r="F672" s="30"/>
    </row>
    <row r="673" spans="1:255" ht="15.75">
      <c r="A673" s="50"/>
      <c r="B673" s="72"/>
      <c r="C673" s="76"/>
      <c r="D673" s="50"/>
      <c r="E673" s="35" t="s">
        <v>97</v>
      </c>
      <c r="F673" s="36">
        <f>SUM(F668:F671)</f>
        <v>4.112</v>
      </c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  <c r="AC673" s="74"/>
      <c r="AD673" s="74"/>
      <c r="AE673" s="74"/>
      <c r="AF673" s="74"/>
      <c r="AG673" s="74"/>
      <c r="AH673" s="74"/>
      <c r="AI673" s="74"/>
      <c r="AJ673" s="74"/>
      <c r="AK673" s="74"/>
      <c r="AL673" s="74"/>
      <c r="AM673" s="74"/>
      <c r="AN673" s="74"/>
      <c r="AO673" s="74"/>
      <c r="AP673" s="74"/>
      <c r="AQ673" s="74"/>
      <c r="AR673" s="74"/>
      <c r="AS673" s="74"/>
      <c r="AT673" s="74"/>
      <c r="AU673" s="74"/>
      <c r="AV673" s="74"/>
      <c r="AW673" s="74"/>
      <c r="AX673" s="74"/>
      <c r="AY673" s="74"/>
      <c r="AZ673" s="74"/>
      <c r="BA673" s="74"/>
      <c r="BB673" s="74"/>
      <c r="BC673" s="74"/>
      <c r="BD673" s="74"/>
      <c r="BE673" s="74"/>
      <c r="BF673" s="74"/>
      <c r="BG673" s="74"/>
      <c r="BH673" s="74"/>
      <c r="BI673" s="74"/>
      <c r="BJ673" s="74"/>
      <c r="BK673" s="74"/>
      <c r="BL673" s="74"/>
      <c r="BM673" s="74"/>
      <c r="BN673" s="74"/>
      <c r="BO673" s="74"/>
      <c r="BP673" s="74"/>
      <c r="BQ673" s="74"/>
      <c r="BR673" s="74"/>
      <c r="BS673" s="74"/>
      <c r="BT673" s="74"/>
      <c r="BU673" s="74"/>
      <c r="BV673" s="74"/>
      <c r="BW673" s="74"/>
      <c r="BX673" s="74"/>
      <c r="BY673" s="74"/>
      <c r="BZ673" s="74"/>
      <c r="CA673" s="74"/>
      <c r="CB673" s="74"/>
      <c r="CC673" s="74"/>
      <c r="CD673" s="74"/>
      <c r="CE673" s="74"/>
      <c r="CF673" s="74"/>
      <c r="CG673" s="74"/>
      <c r="CH673" s="74"/>
      <c r="CI673" s="74"/>
      <c r="CJ673" s="74"/>
      <c r="CK673" s="74"/>
      <c r="CL673" s="74"/>
      <c r="CM673" s="74"/>
      <c r="CN673" s="74"/>
      <c r="CO673" s="74"/>
      <c r="CP673" s="74"/>
      <c r="CQ673" s="74"/>
      <c r="CR673" s="74"/>
      <c r="CS673" s="74"/>
      <c r="CT673" s="74"/>
      <c r="CU673" s="74"/>
      <c r="CV673" s="74"/>
      <c r="CW673" s="74"/>
      <c r="CX673" s="74"/>
      <c r="CY673" s="74"/>
      <c r="CZ673" s="74"/>
      <c r="DA673" s="74"/>
      <c r="DB673" s="74"/>
      <c r="DC673" s="74"/>
      <c r="DD673" s="74"/>
      <c r="DE673" s="74"/>
      <c r="DF673" s="74"/>
      <c r="DG673" s="74"/>
      <c r="DH673" s="74"/>
      <c r="DI673" s="74"/>
      <c r="DJ673" s="74"/>
      <c r="DK673" s="74"/>
      <c r="DL673" s="74"/>
      <c r="DM673" s="74"/>
      <c r="DN673" s="74"/>
      <c r="DO673" s="74"/>
      <c r="DP673" s="74"/>
      <c r="DQ673" s="74"/>
      <c r="DR673" s="74"/>
      <c r="DS673" s="74"/>
      <c r="DT673" s="74"/>
      <c r="DU673" s="74"/>
      <c r="DV673" s="74"/>
      <c r="DW673" s="74"/>
      <c r="DX673" s="74"/>
      <c r="DY673" s="74"/>
      <c r="DZ673" s="74"/>
      <c r="EA673" s="74"/>
      <c r="EB673" s="74"/>
      <c r="EC673" s="74"/>
      <c r="ED673" s="74"/>
      <c r="EE673" s="74"/>
      <c r="EF673" s="74"/>
      <c r="EG673" s="74"/>
      <c r="EH673" s="74"/>
      <c r="EI673" s="74"/>
      <c r="EJ673" s="74"/>
      <c r="EK673" s="74"/>
      <c r="EL673" s="74"/>
      <c r="EM673" s="74"/>
      <c r="EN673" s="74"/>
      <c r="EO673" s="74"/>
      <c r="EP673" s="74"/>
      <c r="EQ673" s="74"/>
      <c r="ER673" s="74"/>
      <c r="ES673" s="74"/>
      <c r="ET673" s="74"/>
      <c r="EU673" s="74"/>
      <c r="EV673" s="74"/>
      <c r="EW673" s="74"/>
      <c r="EX673" s="74"/>
      <c r="EY673" s="74"/>
      <c r="EZ673" s="74"/>
      <c r="FA673" s="74"/>
      <c r="FB673" s="74"/>
      <c r="FC673" s="74"/>
      <c r="FD673" s="74"/>
      <c r="FE673" s="74"/>
      <c r="FF673" s="74"/>
      <c r="FG673" s="74"/>
      <c r="FH673" s="74"/>
      <c r="FI673" s="74"/>
      <c r="FJ673" s="74"/>
      <c r="FK673" s="74"/>
      <c r="FL673" s="74"/>
      <c r="FM673" s="74"/>
      <c r="FN673" s="74"/>
      <c r="FO673" s="74"/>
      <c r="FP673" s="74"/>
      <c r="FQ673" s="74"/>
      <c r="FR673" s="74"/>
      <c r="FS673" s="74"/>
      <c r="FT673" s="74"/>
      <c r="FU673" s="74"/>
      <c r="FV673" s="74"/>
      <c r="FW673" s="74"/>
      <c r="FX673" s="74"/>
      <c r="FY673" s="74"/>
      <c r="FZ673" s="74"/>
      <c r="GA673" s="74"/>
      <c r="GB673" s="74"/>
      <c r="GC673" s="74"/>
      <c r="GD673" s="74"/>
      <c r="GE673" s="74"/>
      <c r="GF673" s="74"/>
      <c r="GG673" s="74"/>
      <c r="GH673" s="74"/>
      <c r="GI673" s="74"/>
      <c r="GJ673" s="74"/>
      <c r="GK673" s="74"/>
      <c r="GL673" s="74"/>
      <c r="GM673" s="74"/>
      <c r="GN673" s="74"/>
      <c r="GO673" s="74"/>
      <c r="GP673" s="74"/>
      <c r="GQ673" s="74"/>
      <c r="GR673" s="74"/>
      <c r="GS673" s="74"/>
      <c r="GT673" s="74"/>
      <c r="GU673" s="74"/>
      <c r="GV673" s="74"/>
      <c r="GW673" s="74"/>
      <c r="GX673" s="74"/>
      <c r="GY673" s="74"/>
      <c r="GZ673" s="74"/>
      <c r="HA673" s="74"/>
      <c r="HB673" s="74"/>
      <c r="HC673" s="74"/>
      <c r="HD673" s="74"/>
      <c r="HE673" s="74"/>
      <c r="HF673" s="74"/>
      <c r="HG673" s="74"/>
      <c r="HH673" s="74"/>
      <c r="HI673" s="74"/>
      <c r="HJ673" s="74"/>
      <c r="HK673" s="74"/>
      <c r="HL673" s="74"/>
      <c r="HM673" s="74"/>
      <c r="HN673" s="74"/>
      <c r="HO673" s="74"/>
      <c r="HP673" s="74"/>
      <c r="HQ673" s="74"/>
      <c r="HR673" s="74"/>
      <c r="HS673" s="74"/>
      <c r="HT673" s="74"/>
      <c r="HU673" s="74"/>
      <c r="HV673" s="74"/>
      <c r="HW673" s="74"/>
      <c r="HX673" s="74"/>
      <c r="HY673" s="74"/>
      <c r="HZ673" s="74"/>
      <c r="IA673" s="74"/>
      <c r="IB673" s="74"/>
      <c r="IC673" s="74"/>
      <c r="ID673" s="74"/>
      <c r="IE673" s="74"/>
      <c r="IF673" s="74"/>
      <c r="IG673" s="74"/>
      <c r="IH673" s="74"/>
      <c r="II673" s="74"/>
      <c r="IJ673" s="74"/>
      <c r="IK673" s="74"/>
      <c r="IL673" s="74"/>
      <c r="IM673" s="74"/>
      <c r="IN673" s="74"/>
      <c r="IO673" s="74"/>
      <c r="IP673" s="74"/>
      <c r="IQ673" s="74"/>
      <c r="IR673" s="74"/>
      <c r="IS673" s="74"/>
      <c r="IT673" s="74"/>
      <c r="IU673" s="74"/>
    </row>
    <row r="674" spans="1:6" ht="15.75">
      <c r="A674" s="26"/>
      <c r="B674" s="27"/>
      <c r="C674" s="37"/>
      <c r="D674" s="26"/>
      <c r="E674" s="26"/>
      <c r="F674" s="30"/>
    </row>
    <row r="675" spans="1:6" ht="15.75">
      <c r="A675" s="33" t="s">
        <v>359</v>
      </c>
      <c r="B675" s="27"/>
      <c r="C675" s="42" t="s">
        <v>447</v>
      </c>
      <c r="D675" s="26" t="s">
        <v>1042</v>
      </c>
      <c r="E675" s="26" t="s">
        <v>1043</v>
      </c>
      <c r="F675" s="30">
        <v>0.006</v>
      </c>
    </row>
    <row r="676" spans="1:6" ht="15.75">
      <c r="A676" s="26"/>
      <c r="B676" s="27"/>
      <c r="C676" s="37"/>
      <c r="D676" s="26"/>
      <c r="E676" s="26"/>
      <c r="F676" s="30"/>
    </row>
    <row r="677" spans="1:6" ht="15.75">
      <c r="A677" s="26"/>
      <c r="B677" s="27"/>
      <c r="C677" s="42" t="s">
        <v>377</v>
      </c>
      <c r="D677" s="26" t="s">
        <v>378</v>
      </c>
      <c r="E677" s="26" t="s">
        <v>379</v>
      </c>
      <c r="F677" s="30">
        <v>0.8310000000000001</v>
      </c>
    </row>
    <row r="678" spans="1:6" ht="15.75">
      <c r="A678" s="26"/>
      <c r="B678" s="27"/>
      <c r="C678" s="37"/>
      <c r="D678" s="26"/>
      <c r="E678" s="26"/>
      <c r="F678" s="30"/>
    </row>
    <row r="679" spans="1:6" ht="15.75">
      <c r="A679" s="26"/>
      <c r="B679" s="27"/>
      <c r="C679" s="42" t="s">
        <v>90</v>
      </c>
      <c r="D679" s="26" t="s">
        <v>380</v>
      </c>
      <c r="E679" s="26" t="s">
        <v>381</v>
      </c>
      <c r="F679" s="30">
        <v>4.193</v>
      </c>
    </row>
    <row r="680" spans="1:6" ht="15.75">
      <c r="A680" s="26"/>
      <c r="B680" s="27"/>
      <c r="C680" s="37"/>
      <c r="D680" s="26"/>
      <c r="E680" s="26"/>
      <c r="F680" s="30"/>
    </row>
    <row r="681" spans="1:6" ht="15.75">
      <c r="A681" s="26"/>
      <c r="B681" s="27"/>
      <c r="C681" s="42" t="s">
        <v>382</v>
      </c>
      <c r="D681" s="26" t="s">
        <v>383</v>
      </c>
      <c r="E681" s="26" t="s">
        <v>384</v>
      </c>
      <c r="F681" s="30">
        <v>2.107</v>
      </c>
    </row>
    <row r="682" spans="1:6" ht="15.75">
      <c r="A682" s="26"/>
      <c r="B682" s="27"/>
      <c r="C682" s="37"/>
      <c r="D682" s="26"/>
      <c r="E682" s="26"/>
      <c r="F682" s="30"/>
    </row>
    <row r="683" spans="1:6" ht="15.75">
      <c r="A683" s="26"/>
      <c r="B683" s="27">
        <v>5008</v>
      </c>
      <c r="C683" s="42" t="s">
        <v>385</v>
      </c>
      <c r="D683" s="26" t="s">
        <v>386</v>
      </c>
      <c r="E683" s="26" t="s">
        <v>387</v>
      </c>
      <c r="F683" s="30">
        <v>0.55</v>
      </c>
    </row>
    <row r="684" spans="1:6" ht="15.75">
      <c r="A684" s="26"/>
      <c r="B684" s="27"/>
      <c r="C684" s="38" t="s">
        <v>123</v>
      </c>
      <c r="D684" s="26"/>
      <c r="E684" s="26"/>
      <c r="F684" s="30"/>
    </row>
    <row r="685" spans="1:6" ht="15.75">
      <c r="A685" s="26"/>
      <c r="B685" s="27"/>
      <c r="C685" s="37"/>
      <c r="D685" s="26"/>
      <c r="E685" s="26"/>
      <c r="F685" s="30"/>
    </row>
    <row r="686" spans="1:6" ht="15.75">
      <c r="A686" s="26"/>
      <c r="B686" s="27">
        <v>5022</v>
      </c>
      <c r="C686" s="42" t="s">
        <v>365</v>
      </c>
      <c r="D686" s="26" t="s">
        <v>388</v>
      </c>
      <c r="E686" s="26" t="s">
        <v>389</v>
      </c>
      <c r="F686" s="30">
        <v>0.718</v>
      </c>
    </row>
    <row r="687" spans="1:6" ht="15.75">
      <c r="A687" s="26"/>
      <c r="B687" s="27"/>
      <c r="C687" s="38" t="s">
        <v>117</v>
      </c>
      <c r="D687" s="26"/>
      <c r="E687" s="26"/>
      <c r="F687" s="30"/>
    </row>
    <row r="688" spans="1:6" ht="15.75">
      <c r="A688" s="26"/>
      <c r="B688" s="27"/>
      <c r="C688" s="37"/>
      <c r="D688" s="26"/>
      <c r="E688" s="26"/>
      <c r="F688" s="30"/>
    </row>
    <row r="689" spans="1:6" ht="15.75">
      <c r="A689" s="26"/>
      <c r="B689" s="27">
        <v>5024</v>
      </c>
      <c r="C689" s="42" t="s">
        <v>371</v>
      </c>
      <c r="D689" s="26" t="s">
        <v>390</v>
      </c>
      <c r="E689" s="26" t="s">
        <v>391</v>
      </c>
      <c r="F689" s="30">
        <v>0.07</v>
      </c>
    </row>
    <row r="690" spans="1:6" ht="15.75">
      <c r="A690" s="26"/>
      <c r="B690" s="27"/>
      <c r="C690" s="38" t="s">
        <v>117</v>
      </c>
      <c r="D690" s="26"/>
      <c r="E690" s="26"/>
      <c r="F690" s="30"/>
    </row>
    <row r="691" spans="1:6" ht="15.75">
      <c r="A691" s="26"/>
      <c r="B691" s="27"/>
      <c r="C691" s="37"/>
      <c r="D691" s="26"/>
      <c r="E691" s="26"/>
      <c r="F691" s="30"/>
    </row>
    <row r="692" spans="1:6" ht="15.75">
      <c r="A692" s="26"/>
      <c r="B692" s="27">
        <v>5028</v>
      </c>
      <c r="C692" s="42" t="s">
        <v>392</v>
      </c>
      <c r="D692" s="26" t="s">
        <v>393</v>
      </c>
      <c r="E692" s="26" t="s">
        <v>371</v>
      </c>
      <c r="F692" s="30">
        <v>0.5</v>
      </c>
    </row>
    <row r="693" spans="1:6" ht="15.75">
      <c r="A693" s="26"/>
      <c r="B693" s="27"/>
      <c r="C693" s="38" t="s">
        <v>123</v>
      </c>
      <c r="D693" s="26"/>
      <c r="E693" s="26"/>
      <c r="F693" s="30"/>
    </row>
    <row r="694" spans="1:6" ht="15.75">
      <c r="A694" s="26"/>
      <c r="B694" s="33"/>
      <c r="C694" s="26"/>
      <c r="D694" s="26"/>
      <c r="E694" s="26"/>
      <c r="F694" s="26"/>
    </row>
    <row r="695" spans="1:6" ht="15.75">
      <c r="A695" s="26"/>
      <c r="B695" s="27">
        <v>5034</v>
      </c>
      <c r="C695" s="42" t="s">
        <v>394</v>
      </c>
      <c r="D695" s="26" t="s">
        <v>395</v>
      </c>
      <c r="E695" s="26" t="s">
        <v>396</v>
      </c>
      <c r="F695" s="30">
        <v>0.41</v>
      </c>
    </row>
    <row r="696" spans="1:6" ht="15.75">
      <c r="A696" s="26"/>
      <c r="B696" s="27"/>
      <c r="C696" s="38" t="s">
        <v>123</v>
      </c>
      <c r="D696" s="26"/>
      <c r="E696" s="26"/>
      <c r="F696" s="30"/>
    </row>
    <row r="697" spans="1:6" ht="15.75">
      <c r="A697" s="26"/>
      <c r="B697" s="27"/>
      <c r="C697" s="37"/>
      <c r="D697" s="26"/>
      <c r="E697" s="26"/>
      <c r="F697" s="30"/>
    </row>
    <row r="698" spans="1:6" ht="15.75">
      <c r="A698" s="26"/>
      <c r="B698" s="27">
        <v>5036</v>
      </c>
      <c r="C698" s="42" t="s">
        <v>134</v>
      </c>
      <c r="D698" s="26" t="s">
        <v>397</v>
      </c>
      <c r="E698" s="26" t="s">
        <v>371</v>
      </c>
      <c r="F698" s="30">
        <v>0.49</v>
      </c>
    </row>
    <row r="699" spans="1:6" ht="15.75">
      <c r="A699" s="26"/>
      <c r="B699" s="27"/>
      <c r="C699" s="38" t="s">
        <v>117</v>
      </c>
      <c r="D699" s="26"/>
      <c r="E699" s="26"/>
      <c r="F699" s="30"/>
    </row>
    <row r="700" spans="1:6" ht="15.75">
      <c r="A700" s="26"/>
      <c r="B700" s="27"/>
      <c r="C700" s="37"/>
      <c r="D700" s="26"/>
      <c r="E700" s="26"/>
      <c r="F700" s="30"/>
    </row>
    <row r="701" spans="1:6" ht="15.75">
      <c r="A701" s="26"/>
      <c r="B701" s="27">
        <v>5038</v>
      </c>
      <c r="C701" s="42" t="s">
        <v>398</v>
      </c>
      <c r="D701" s="26" t="s">
        <v>399</v>
      </c>
      <c r="E701" s="26" t="s">
        <v>400</v>
      </c>
      <c r="F701" s="30">
        <v>0.08</v>
      </c>
    </row>
    <row r="702" spans="1:6" ht="15.75">
      <c r="A702" s="26"/>
      <c r="B702" s="27"/>
      <c r="C702" s="42" t="s">
        <v>401</v>
      </c>
      <c r="D702" s="26"/>
      <c r="E702" s="26"/>
      <c r="F702" s="30"/>
    </row>
    <row r="703" spans="1:6" ht="15.75">
      <c r="A703" s="26"/>
      <c r="B703" s="27"/>
      <c r="C703" s="38" t="s">
        <v>117</v>
      </c>
      <c r="D703" s="26"/>
      <c r="E703" s="26"/>
      <c r="F703" s="30"/>
    </row>
    <row r="704" spans="1:6" ht="15.75">
      <c r="A704" s="26"/>
      <c r="B704" s="27"/>
      <c r="C704" s="37"/>
      <c r="D704" s="26"/>
      <c r="E704" s="26"/>
      <c r="F704" s="30"/>
    </row>
    <row r="705" spans="1:6" ht="15.75">
      <c r="A705" s="26"/>
      <c r="B705" s="27">
        <v>5052</v>
      </c>
      <c r="C705" s="42" t="s">
        <v>402</v>
      </c>
      <c r="D705" s="26" t="s">
        <v>403</v>
      </c>
      <c r="E705" s="26" t="s">
        <v>404</v>
      </c>
      <c r="F705" s="30">
        <v>1.09</v>
      </c>
    </row>
    <row r="706" spans="1:6" ht="15.75">
      <c r="A706" s="26"/>
      <c r="B706" s="27"/>
      <c r="C706" s="38" t="s">
        <v>123</v>
      </c>
      <c r="D706" s="26"/>
      <c r="E706" s="26"/>
      <c r="F706" s="30"/>
    </row>
    <row r="707" spans="1:6" ht="15.75">
      <c r="A707" s="26"/>
      <c r="B707" s="27"/>
      <c r="C707" s="37"/>
      <c r="D707" s="26"/>
      <c r="E707" s="26"/>
      <c r="F707" s="30"/>
    </row>
    <row r="708" spans="1:255" ht="15.75">
      <c r="A708" s="50"/>
      <c r="B708" s="72"/>
      <c r="C708" s="76"/>
      <c r="D708" s="50"/>
      <c r="E708" s="35" t="s">
        <v>106</v>
      </c>
      <c r="F708" s="36">
        <f>SUM(F677:F705)</f>
        <v>11.039000000000001</v>
      </c>
      <c r="G708" s="74"/>
      <c r="H708" s="74"/>
      <c r="I708" s="74"/>
      <c r="J708" s="74"/>
      <c r="K708" s="74"/>
      <c r="L708" s="74"/>
      <c r="M708" s="74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4"/>
      <c r="Z708" s="74"/>
      <c r="AA708" s="74"/>
      <c r="AB708" s="74"/>
      <c r="AC708" s="74"/>
      <c r="AD708" s="74"/>
      <c r="AE708" s="74"/>
      <c r="AF708" s="74"/>
      <c r="AG708" s="74"/>
      <c r="AH708" s="74"/>
      <c r="AI708" s="74"/>
      <c r="AJ708" s="74"/>
      <c r="AK708" s="74"/>
      <c r="AL708" s="74"/>
      <c r="AM708" s="74"/>
      <c r="AN708" s="74"/>
      <c r="AO708" s="74"/>
      <c r="AP708" s="74"/>
      <c r="AQ708" s="74"/>
      <c r="AR708" s="74"/>
      <c r="AS708" s="74"/>
      <c r="AT708" s="74"/>
      <c r="AU708" s="74"/>
      <c r="AV708" s="74"/>
      <c r="AW708" s="74"/>
      <c r="AX708" s="74"/>
      <c r="AY708" s="74"/>
      <c r="AZ708" s="74"/>
      <c r="BA708" s="74"/>
      <c r="BB708" s="74"/>
      <c r="BC708" s="74"/>
      <c r="BD708" s="74"/>
      <c r="BE708" s="74"/>
      <c r="BF708" s="74"/>
      <c r="BG708" s="74"/>
      <c r="BH708" s="74"/>
      <c r="BI708" s="74"/>
      <c r="BJ708" s="74"/>
      <c r="BK708" s="74"/>
      <c r="BL708" s="74"/>
      <c r="BM708" s="74"/>
      <c r="BN708" s="74"/>
      <c r="BO708" s="74"/>
      <c r="BP708" s="74"/>
      <c r="BQ708" s="74"/>
      <c r="BR708" s="74"/>
      <c r="BS708" s="74"/>
      <c r="BT708" s="74"/>
      <c r="BU708" s="74"/>
      <c r="BV708" s="74"/>
      <c r="BW708" s="74"/>
      <c r="BX708" s="74"/>
      <c r="BY708" s="74"/>
      <c r="BZ708" s="74"/>
      <c r="CA708" s="74"/>
      <c r="CB708" s="74"/>
      <c r="CC708" s="74"/>
      <c r="CD708" s="74"/>
      <c r="CE708" s="74"/>
      <c r="CF708" s="74"/>
      <c r="CG708" s="74"/>
      <c r="CH708" s="74"/>
      <c r="CI708" s="74"/>
      <c r="CJ708" s="74"/>
      <c r="CK708" s="74"/>
      <c r="CL708" s="74"/>
      <c r="CM708" s="74"/>
      <c r="CN708" s="74"/>
      <c r="CO708" s="74"/>
      <c r="CP708" s="74"/>
      <c r="CQ708" s="74"/>
      <c r="CR708" s="74"/>
      <c r="CS708" s="74"/>
      <c r="CT708" s="74"/>
      <c r="CU708" s="74"/>
      <c r="CV708" s="74"/>
      <c r="CW708" s="74"/>
      <c r="CX708" s="74"/>
      <c r="CY708" s="74"/>
      <c r="CZ708" s="74"/>
      <c r="DA708" s="74"/>
      <c r="DB708" s="74"/>
      <c r="DC708" s="74"/>
      <c r="DD708" s="74"/>
      <c r="DE708" s="74"/>
      <c r="DF708" s="74"/>
      <c r="DG708" s="74"/>
      <c r="DH708" s="74"/>
      <c r="DI708" s="74"/>
      <c r="DJ708" s="74"/>
      <c r="DK708" s="74"/>
      <c r="DL708" s="74"/>
      <c r="DM708" s="74"/>
      <c r="DN708" s="74"/>
      <c r="DO708" s="74"/>
      <c r="DP708" s="74"/>
      <c r="DQ708" s="74"/>
      <c r="DR708" s="74"/>
      <c r="DS708" s="74"/>
      <c r="DT708" s="74"/>
      <c r="DU708" s="74"/>
      <c r="DV708" s="74"/>
      <c r="DW708" s="74"/>
      <c r="DX708" s="74"/>
      <c r="DY708" s="74"/>
      <c r="DZ708" s="74"/>
      <c r="EA708" s="74"/>
      <c r="EB708" s="74"/>
      <c r="EC708" s="74"/>
      <c r="ED708" s="74"/>
      <c r="EE708" s="74"/>
      <c r="EF708" s="74"/>
      <c r="EG708" s="74"/>
      <c r="EH708" s="74"/>
      <c r="EI708" s="74"/>
      <c r="EJ708" s="74"/>
      <c r="EK708" s="74"/>
      <c r="EL708" s="74"/>
      <c r="EM708" s="74"/>
      <c r="EN708" s="74"/>
      <c r="EO708" s="74"/>
      <c r="EP708" s="74"/>
      <c r="EQ708" s="74"/>
      <c r="ER708" s="74"/>
      <c r="ES708" s="74"/>
      <c r="ET708" s="74"/>
      <c r="EU708" s="74"/>
      <c r="EV708" s="74"/>
      <c r="EW708" s="74"/>
      <c r="EX708" s="74"/>
      <c r="EY708" s="74"/>
      <c r="EZ708" s="74"/>
      <c r="FA708" s="74"/>
      <c r="FB708" s="74"/>
      <c r="FC708" s="74"/>
      <c r="FD708" s="74"/>
      <c r="FE708" s="74"/>
      <c r="FF708" s="74"/>
      <c r="FG708" s="74"/>
      <c r="FH708" s="74"/>
      <c r="FI708" s="74"/>
      <c r="FJ708" s="74"/>
      <c r="FK708" s="74"/>
      <c r="FL708" s="74"/>
      <c r="FM708" s="74"/>
      <c r="FN708" s="74"/>
      <c r="FO708" s="74"/>
      <c r="FP708" s="74"/>
      <c r="FQ708" s="74"/>
      <c r="FR708" s="74"/>
      <c r="FS708" s="74"/>
      <c r="FT708" s="74"/>
      <c r="FU708" s="74"/>
      <c r="FV708" s="74"/>
      <c r="FW708" s="74"/>
      <c r="FX708" s="74"/>
      <c r="FY708" s="74"/>
      <c r="FZ708" s="74"/>
      <c r="GA708" s="74"/>
      <c r="GB708" s="74"/>
      <c r="GC708" s="74"/>
      <c r="GD708" s="74"/>
      <c r="GE708" s="74"/>
      <c r="GF708" s="74"/>
      <c r="GG708" s="74"/>
      <c r="GH708" s="74"/>
      <c r="GI708" s="74"/>
      <c r="GJ708" s="74"/>
      <c r="GK708" s="74"/>
      <c r="GL708" s="74"/>
      <c r="GM708" s="74"/>
      <c r="GN708" s="74"/>
      <c r="GO708" s="74"/>
      <c r="GP708" s="74"/>
      <c r="GQ708" s="74"/>
      <c r="GR708" s="74"/>
      <c r="GS708" s="74"/>
      <c r="GT708" s="74"/>
      <c r="GU708" s="74"/>
      <c r="GV708" s="74"/>
      <c r="GW708" s="74"/>
      <c r="GX708" s="74"/>
      <c r="GY708" s="74"/>
      <c r="GZ708" s="74"/>
      <c r="HA708" s="74"/>
      <c r="HB708" s="74"/>
      <c r="HC708" s="74"/>
      <c r="HD708" s="74"/>
      <c r="HE708" s="74"/>
      <c r="HF708" s="74"/>
      <c r="HG708" s="74"/>
      <c r="HH708" s="74"/>
      <c r="HI708" s="74"/>
      <c r="HJ708" s="74"/>
      <c r="HK708" s="74"/>
      <c r="HL708" s="74"/>
      <c r="HM708" s="74"/>
      <c r="HN708" s="74"/>
      <c r="HO708" s="74"/>
      <c r="HP708" s="74"/>
      <c r="HQ708" s="74"/>
      <c r="HR708" s="74"/>
      <c r="HS708" s="74"/>
      <c r="HT708" s="74"/>
      <c r="HU708" s="74"/>
      <c r="HV708" s="74"/>
      <c r="HW708" s="74"/>
      <c r="HX708" s="74"/>
      <c r="HY708" s="74"/>
      <c r="HZ708" s="74"/>
      <c r="IA708" s="74"/>
      <c r="IB708" s="74"/>
      <c r="IC708" s="74"/>
      <c r="ID708" s="74"/>
      <c r="IE708" s="74"/>
      <c r="IF708" s="74"/>
      <c r="IG708" s="74"/>
      <c r="IH708" s="74"/>
      <c r="II708" s="74"/>
      <c r="IJ708" s="74"/>
      <c r="IK708" s="74"/>
      <c r="IL708" s="74"/>
      <c r="IM708" s="74"/>
      <c r="IN708" s="74"/>
      <c r="IO708" s="74"/>
      <c r="IP708" s="74"/>
      <c r="IQ708" s="74"/>
      <c r="IR708" s="74"/>
      <c r="IS708" s="74"/>
      <c r="IT708" s="74"/>
      <c r="IU708" s="74"/>
    </row>
    <row r="709" spans="1:6" ht="15.75">
      <c r="A709" s="26"/>
      <c r="B709" s="27"/>
      <c r="C709" s="37"/>
      <c r="D709" s="26"/>
      <c r="E709" s="26"/>
      <c r="F709" s="30"/>
    </row>
    <row r="710" spans="1:6" ht="15.75">
      <c r="A710" s="33" t="s">
        <v>330</v>
      </c>
      <c r="B710" s="27">
        <v>5014</v>
      </c>
      <c r="C710" s="42" t="s">
        <v>405</v>
      </c>
      <c r="D710" s="26" t="s">
        <v>406</v>
      </c>
      <c r="E710" s="26" t="s">
        <v>407</v>
      </c>
      <c r="F710" s="30">
        <v>1.04</v>
      </c>
    </row>
    <row r="711" spans="1:6" ht="15.75">
      <c r="A711" s="26"/>
      <c r="B711" s="27"/>
      <c r="C711" s="38" t="s">
        <v>117</v>
      </c>
      <c r="D711" s="26"/>
      <c r="E711" s="26"/>
      <c r="F711" s="30"/>
    </row>
    <row r="712" spans="1:6" ht="15.75">
      <c r="A712" s="26"/>
      <c r="B712" s="27"/>
      <c r="C712" s="37"/>
      <c r="D712" s="26"/>
      <c r="E712" s="26"/>
      <c r="F712" s="30"/>
    </row>
    <row r="713" spans="1:6" ht="15.75">
      <c r="A713" s="26"/>
      <c r="B713" s="27">
        <v>5016</v>
      </c>
      <c r="C713" s="42" t="s">
        <v>408</v>
      </c>
      <c r="D713" s="26" t="s">
        <v>409</v>
      </c>
      <c r="E713" s="26" t="s">
        <v>405</v>
      </c>
      <c r="F713" s="30">
        <v>0.77</v>
      </c>
    </row>
    <row r="714" spans="1:6" ht="15.75">
      <c r="A714" s="26"/>
      <c r="B714" s="27"/>
      <c r="C714" s="38" t="s">
        <v>117</v>
      </c>
      <c r="D714" s="26"/>
      <c r="E714" s="26"/>
      <c r="F714" s="30"/>
    </row>
    <row r="715" spans="1:6" ht="15.75">
      <c r="A715" s="26"/>
      <c r="B715" s="27"/>
      <c r="C715" s="37"/>
      <c r="D715" s="26"/>
      <c r="E715" s="26"/>
      <c r="F715" s="30"/>
    </row>
    <row r="716" spans="1:6" ht="15.75">
      <c r="A716" s="26"/>
      <c r="B716" s="27">
        <v>5017</v>
      </c>
      <c r="C716" s="42" t="s">
        <v>410</v>
      </c>
      <c r="D716" s="26" t="s">
        <v>256</v>
      </c>
      <c r="E716" s="26" t="s">
        <v>411</v>
      </c>
      <c r="F716" s="30">
        <v>0.28</v>
      </c>
    </row>
    <row r="717" spans="1:6" ht="15.75">
      <c r="A717" s="26"/>
      <c r="B717" s="27"/>
      <c r="C717" s="38" t="s">
        <v>123</v>
      </c>
      <c r="D717" s="26"/>
      <c r="E717" s="26"/>
      <c r="F717" s="30"/>
    </row>
    <row r="718" spans="1:6" ht="15.75">
      <c r="A718" s="26"/>
      <c r="B718" s="27"/>
      <c r="C718" s="37"/>
      <c r="D718" s="26"/>
      <c r="E718" s="26"/>
      <c r="F718" s="30"/>
    </row>
    <row r="719" spans="1:6" ht="15.75">
      <c r="A719" s="26"/>
      <c r="B719" s="27">
        <v>5026</v>
      </c>
      <c r="C719" s="42" t="s">
        <v>412</v>
      </c>
      <c r="D719" s="26" t="s">
        <v>413</v>
      </c>
      <c r="E719" s="26" t="s">
        <v>414</v>
      </c>
      <c r="F719" s="30">
        <v>3.11</v>
      </c>
    </row>
    <row r="720" spans="1:6" ht="15.75">
      <c r="A720" s="26"/>
      <c r="B720" s="27"/>
      <c r="C720" s="38" t="s">
        <v>117</v>
      </c>
      <c r="D720" s="26"/>
      <c r="E720" s="26"/>
      <c r="F720" s="30"/>
    </row>
    <row r="721" spans="1:6" ht="15.75">
      <c r="A721" s="26"/>
      <c r="B721" s="27"/>
      <c r="C721" s="37"/>
      <c r="D721" s="26"/>
      <c r="E721" s="26"/>
      <c r="F721" s="30"/>
    </row>
    <row r="722" spans="1:6" ht="15.75">
      <c r="A722" s="26"/>
      <c r="B722" s="27">
        <v>5038</v>
      </c>
      <c r="C722" s="42" t="s">
        <v>398</v>
      </c>
      <c r="D722" s="26" t="s">
        <v>415</v>
      </c>
      <c r="E722" s="26" t="s">
        <v>416</v>
      </c>
      <c r="F722" s="30">
        <v>0.86</v>
      </c>
    </row>
    <row r="723" spans="1:6" ht="15.75">
      <c r="A723" s="26"/>
      <c r="B723" s="27"/>
      <c r="C723" s="42" t="s">
        <v>417</v>
      </c>
      <c r="D723" s="26"/>
      <c r="E723" s="26"/>
      <c r="F723" s="30"/>
    </row>
    <row r="724" spans="1:6" ht="15.75">
      <c r="A724" s="26"/>
      <c r="B724" s="27"/>
      <c r="C724" s="38" t="s">
        <v>117</v>
      </c>
      <c r="D724" s="26"/>
      <c r="E724" s="26"/>
      <c r="F724" s="30"/>
    </row>
    <row r="725" spans="1:6" ht="15.75">
      <c r="A725" s="26"/>
      <c r="B725" s="27"/>
      <c r="C725" s="37"/>
      <c r="D725" s="26"/>
      <c r="E725" s="26"/>
      <c r="F725" s="30"/>
    </row>
    <row r="726" spans="1:6" ht="15.75">
      <c r="A726" s="26"/>
      <c r="B726" s="27">
        <v>5040</v>
      </c>
      <c r="C726" s="42" t="s">
        <v>256</v>
      </c>
      <c r="D726" s="26" t="s">
        <v>410</v>
      </c>
      <c r="E726" s="26" t="s">
        <v>365</v>
      </c>
      <c r="F726" s="30">
        <v>1.42</v>
      </c>
    </row>
    <row r="727" spans="1:6" ht="15.75">
      <c r="A727" s="26"/>
      <c r="B727" s="27"/>
      <c r="C727" s="38" t="s">
        <v>117</v>
      </c>
      <c r="D727" s="26"/>
      <c r="E727" s="26"/>
      <c r="F727" s="30"/>
    </row>
    <row r="728" spans="1:6" ht="15.75">
      <c r="A728" s="26"/>
      <c r="B728" s="27"/>
      <c r="C728" s="37"/>
      <c r="D728" s="26"/>
      <c r="E728" s="26"/>
      <c r="F728" s="30"/>
    </row>
    <row r="729" spans="1:6" ht="15.75">
      <c r="A729" s="26"/>
      <c r="B729" s="27">
        <v>5042</v>
      </c>
      <c r="C729" s="42" t="s">
        <v>414</v>
      </c>
      <c r="D729" s="26" t="s">
        <v>412</v>
      </c>
      <c r="E729" s="26" t="s">
        <v>375</v>
      </c>
      <c r="F729" s="30">
        <v>0.85</v>
      </c>
    </row>
    <row r="730" spans="1:6" ht="15.75">
      <c r="A730" s="26"/>
      <c r="B730" s="27"/>
      <c r="C730" s="38" t="s">
        <v>117</v>
      </c>
      <c r="D730" s="26"/>
      <c r="E730" s="26"/>
      <c r="F730" s="30"/>
    </row>
    <row r="731" spans="1:6" ht="15.75">
      <c r="A731" s="26"/>
      <c r="B731" s="27"/>
      <c r="C731" s="37"/>
      <c r="D731" s="26"/>
      <c r="E731" s="26"/>
      <c r="F731" s="30"/>
    </row>
    <row r="732" spans="1:6" ht="15.75">
      <c r="A732" s="26"/>
      <c r="B732" s="27">
        <v>5048</v>
      </c>
      <c r="C732" s="42" t="s">
        <v>413</v>
      </c>
      <c r="D732" s="26" t="s">
        <v>134</v>
      </c>
      <c r="E732" s="26" t="s">
        <v>412</v>
      </c>
      <c r="F732" s="30">
        <v>0.07</v>
      </c>
    </row>
    <row r="733" spans="1:6" ht="15.75">
      <c r="A733" s="26"/>
      <c r="B733" s="27"/>
      <c r="C733" s="38" t="s">
        <v>117</v>
      </c>
      <c r="D733" s="26"/>
      <c r="E733" s="26"/>
      <c r="F733" s="30"/>
    </row>
    <row r="734" spans="1:255" ht="15.75">
      <c r="A734" s="50"/>
      <c r="B734" s="72"/>
      <c r="C734" s="76"/>
      <c r="D734" s="50"/>
      <c r="E734" s="35" t="s">
        <v>124</v>
      </c>
      <c r="F734" s="36">
        <f>SUM(F710:F732)</f>
        <v>8.4</v>
      </c>
      <c r="G734" s="74"/>
      <c r="H734" s="74"/>
      <c r="I734" s="74"/>
      <c r="J734" s="74"/>
      <c r="K734" s="74"/>
      <c r="L734" s="74"/>
      <c r="M734" s="74"/>
      <c r="N734" s="74"/>
      <c r="O734" s="74"/>
      <c r="P734" s="74"/>
      <c r="Q734" s="74"/>
      <c r="R734" s="74"/>
      <c r="S734" s="74"/>
      <c r="T734" s="74"/>
      <c r="U734" s="74"/>
      <c r="V734" s="74"/>
      <c r="W734" s="74"/>
      <c r="X734" s="74"/>
      <c r="Y734" s="74"/>
      <c r="Z734" s="74"/>
      <c r="AA734" s="74"/>
      <c r="AB734" s="74"/>
      <c r="AC734" s="74"/>
      <c r="AD734" s="74"/>
      <c r="AE734" s="74"/>
      <c r="AF734" s="74"/>
      <c r="AG734" s="74"/>
      <c r="AH734" s="74"/>
      <c r="AI734" s="74"/>
      <c r="AJ734" s="74"/>
      <c r="AK734" s="74"/>
      <c r="AL734" s="74"/>
      <c r="AM734" s="74"/>
      <c r="AN734" s="74"/>
      <c r="AO734" s="74"/>
      <c r="AP734" s="74"/>
      <c r="AQ734" s="74"/>
      <c r="AR734" s="74"/>
      <c r="AS734" s="74"/>
      <c r="AT734" s="74"/>
      <c r="AU734" s="74"/>
      <c r="AV734" s="74"/>
      <c r="AW734" s="74"/>
      <c r="AX734" s="74"/>
      <c r="AY734" s="74"/>
      <c r="AZ734" s="74"/>
      <c r="BA734" s="74"/>
      <c r="BB734" s="74"/>
      <c r="BC734" s="74"/>
      <c r="BD734" s="74"/>
      <c r="BE734" s="74"/>
      <c r="BF734" s="74"/>
      <c r="BG734" s="74"/>
      <c r="BH734" s="74"/>
      <c r="BI734" s="74"/>
      <c r="BJ734" s="74"/>
      <c r="BK734" s="74"/>
      <c r="BL734" s="74"/>
      <c r="BM734" s="74"/>
      <c r="BN734" s="74"/>
      <c r="BO734" s="74"/>
      <c r="BP734" s="74"/>
      <c r="BQ734" s="74"/>
      <c r="BR734" s="74"/>
      <c r="BS734" s="74"/>
      <c r="BT734" s="74"/>
      <c r="BU734" s="74"/>
      <c r="BV734" s="74"/>
      <c r="BW734" s="74"/>
      <c r="BX734" s="74"/>
      <c r="BY734" s="74"/>
      <c r="BZ734" s="74"/>
      <c r="CA734" s="74"/>
      <c r="CB734" s="74"/>
      <c r="CC734" s="74"/>
      <c r="CD734" s="74"/>
      <c r="CE734" s="74"/>
      <c r="CF734" s="74"/>
      <c r="CG734" s="74"/>
      <c r="CH734" s="74"/>
      <c r="CI734" s="74"/>
      <c r="CJ734" s="74"/>
      <c r="CK734" s="74"/>
      <c r="CL734" s="74"/>
      <c r="CM734" s="74"/>
      <c r="CN734" s="74"/>
      <c r="CO734" s="74"/>
      <c r="CP734" s="74"/>
      <c r="CQ734" s="74"/>
      <c r="CR734" s="74"/>
      <c r="CS734" s="74"/>
      <c r="CT734" s="74"/>
      <c r="CU734" s="74"/>
      <c r="CV734" s="74"/>
      <c r="CW734" s="74"/>
      <c r="CX734" s="74"/>
      <c r="CY734" s="74"/>
      <c r="CZ734" s="74"/>
      <c r="DA734" s="74"/>
      <c r="DB734" s="74"/>
      <c r="DC734" s="74"/>
      <c r="DD734" s="74"/>
      <c r="DE734" s="74"/>
      <c r="DF734" s="74"/>
      <c r="DG734" s="74"/>
      <c r="DH734" s="74"/>
      <c r="DI734" s="74"/>
      <c r="DJ734" s="74"/>
      <c r="DK734" s="74"/>
      <c r="DL734" s="74"/>
      <c r="DM734" s="74"/>
      <c r="DN734" s="74"/>
      <c r="DO734" s="74"/>
      <c r="DP734" s="74"/>
      <c r="DQ734" s="74"/>
      <c r="DR734" s="74"/>
      <c r="DS734" s="74"/>
      <c r="DT734" s="74"/>
      <c r="DU734" s="74"/>
      <c r="DV734" s="74"/>
      <c r="DW734" s="74"/>
      <c r="DX734" s="74"/>
      <c r="DY734" s="74"/>
      <c r="DZ734" s="74"/>
      <c r="EA734" s="74"/>
      <c r="EB734" s="74"/>
      <c r="EC734" s="74"/>
      <c r="ED734" s="74"/>
      <c r="EE734" s="74"/>
      <c r="EF734" s="74"/>
      <c r="EG734" s="74"/>
      <c r="EH734" s="74"/>
      <c r="EI734" s="74"/>
      <c r="EJ734" s="74"/>
      <c r="EK734" s="74"/>
      <c r="EL734" s="74"/>
      <c r="EM734" s="74"/>
      <c r="EN734" s="74"/>
      <c r="EO734" s="74"/>
      <c r="EP734" s="74"/>
      <c r="EQ734" s="74"/>
      <c r="ER734" s="74"/>
      <c r="ES734" s="74"/>
      <c r="ET734" s="74"/>
      <c r="EU734" s="74"/>
      <c r="EV734" s="74"/>
      <c r="EW734" s="74"/>
      <c r="EX734" s="74"/>
      <c r="EY734" s="74"/>
      <c r="EZ734" s="74"/>
      <c r="FA734" s="74"/>
      <c r="FB734" s="74"/>
      <c r="FC734" s="74"/>
      <c r="FD734" s="74"/>
      <c r="FE734" s="74"/>
      <c r="FF734" s="74"/>
      <c r="FG734" s="74"/>
      <c r="FH734" s="74"/>
      <c r="FI734" s="74"/>
      <c r="FJ734" s="74"/>
      <c r="FK734" s="74"/>
      <c r="FL734" s="74"/>
      <c r="FM734" s="74"/>
      <c r="FN734" s="74"/>
      <c r="FO734" s="74"/>
      <c r="FP734" s="74"/>
      <c r="FQ734" s="74"/>
      <c r="FR734" s="74"/>
      <c r="FS734" s="74"/>
      <c r="FT734" s="74"/>
      <c r="FU734" s="74"/>
      <c r="FV734" s="74"/>
      <c r="FW734" s="74"/>
      <c r="FX734" s="74"/>
      <c r="FY734" s="74"/>
      <c r="FZ734" s="74"/>
      <c r="GA734" s="74"/>
      <c r="GB734" s="74"/>
      <c r="GC734" s="74"/>
      <c r="GD734" s="74"/>
      <c r="GE734" s="74"/>
      <c r="GF734" s="74"/>
      <c r="GG734" s="74"/>
      <c r="GH734" s="74"/>
      <c r="GI734" s="74"/>
      <c r="GJ734" s="74"/>
      <c r="GK734" s="74"/>
      <c r="GL734" s="74"/>
      <c r="GM734" s="74"/>
      <c r="GN734" s="74"/>
      <c r="GO734" s="74"/>
      <c r="GP734" s="74"/>
      <c r="GQ734" s="74"/>
      <c r="GR734" s="74"/>
      <c r="GS734" s="74"/>
      <c r="GT734" s="74"/>
      <c r="GU734" s="74"/>
      <c r="GV734" s="74"/>
      <c r="GW734" s="74"/>
      <c r="GX734" s="74"/>
      <c r="GY734" s="74"/>
      <c r="GZ734" s="74"/>
      <c r="HA734" s="74"/>
      <c r="HB734" s="74"/>
      <c r="HC734" s="74"/>
      <c r="HD734" s="74"/>
      <c r="HE734" s="74"/>
      <c r="HF734" s="74"/>
      <c r="HG734" s="74"/>
      <c r="HH734" s="74"/>
      <c r="HI734" s="74"/>
      <c r="HJ734" s="74"/>
      <c r="HK734" s="74"/>
      <c r="HL734" s="74"/>
      <c r="HM734" s="74"/>
      <c r="HN734" s="74"/>
      <c r="HO734" s="74"/>
      <c r="HP734" s="74"/>
      <c r="HQ734" s="74"/>
      <c r="HR734" s="74"/>
      <c r="HS734" s="74"/>
      <c r="HT734" s="74"/>
      <c r="HU734" s="74"/>
      <c r="HV734" s="74"/>
      <c r="HW734" s="74"/>
      <c r="HX734" s="74"/>
      <c r="HY734" s="74"/>
      <c r="HZ734" s="74"/>
      <c r="IA734" s="74"/>
      <c r="IB734" s="74"/>
      <c r="IC734" s="74"/>
      <c r="ID734" s="74"/>
      <c r="IE734" s="74"/>
      <c r="IF734" s="74"/>
      <c r="IG734" s="74"/>
      <c r="IH734" s="74"/>
      <c r="II734" s="74"/>
      <c r="IJ734" s="74"/>
      <c r="IK734" s="74"/>
      <c r="IL734" s="74"/>
      <c r="IM734" s="74"/>
      <c r="IN734" s="74"/>
      <c r="IO734" s="74"/>
      <c r="IP734" s="74"/>
      <c r="IQ734" s="74"/>
      <c r="IR734" s="74"/>
      <c r="IS734" s="74"/>
      <c r="IT734" s="74"/>
      <c r="IU734" s="74"/>
    </row>
    <row r="735" spans="1:6" ht="15.75">
      <c r="A735" s="26"/>
      <c r="B735" s="27"/>
      <c r="C735" s="37"/>
      <c r="D735" s="26"/>
      <c r="E735" s="26"/>
      <c r="F735" s="30"/>
    </row>
    <row r="736" spans="1:6" ht="15.75">
      <c r="A736" s="33" t="s">
        <v>236</v>
      </c>
      <c r="B736" s="27">
        <v>5004</v>
      </c>
      <c r="C736" s="42" t="s">
        <v>418</v>
      </c>
      <c r="D736" s="26" t="s">
        <v>419</v>
      </c>
      <c r="E736" s="26" t="s">
        <v>405</v>
      </c>
      <c r="F736" s="30">
        <v>0.14300000000000002</v>
      </c>
    </row>
    <row r="737" spans="1:6" ht="15.75">
      <c r="A737" s="26"/>
      <c r="B737" s="27"/>
      <c r="C737" s="38" t="s">
        <v>117</v>
      </c>
      <c r="D737" s="26"/>
      <c r="E737" s="26"/>
      <c r="F737" s="30"/>
    </row>
    <row r="738" spans="1:6" ht="15.75">
      <c r="A738" s="26"/>
      <c r="B738" s="27"/>
      <c r="C738" s="37"/>
      <c r="D738" s="26"/>
      <c r="E738" s="26"/>
      <c r="F738" s="30"/>
    </row>
    <row r="739" spans="1:6" ht="15.75">
      <c r="A739" s="26"/>
      <c r="B739" s="27">
        <v>5018</v>
      </c>
      <c r="C739" s="42" t="s">
        <v>281</v>
      </c>
      <c r="D739" s="26" t="s">
        <v>420</v>
      </c>
      <c r="E739" s="26" t="s">
        <v>421</v>
      </c>
      <c r="F739" s="30">
        <v>0.588</v>
      </c>
    </row>
    <row r="740" spans="1:6" ht="15.75">
      <c r="A740" s="26"/>
      <c r="B740" s="27"/>
      <c r="C740" s="38" t="s">
        <v>117</v>
      </c>
      <c r="D740" s="26"/>
      <c r="E740" s="26"/>
      <c r="F740" s="30"/>
    </row>
    <row r="741" spans="1:6" ht="15.75">
      <c r="A741" s="26"/>
      <c r="B741" s="27"/>
      <c r="C741" s="37"/>
      <c r="D741" s="26"/>
      <c r="E741" s="26"/>
      <c r="F741" s="30"/>
    </row>
    <row r="742" spans="1:6" ht="15.75">
      <c r="A742" s="26"/>
      <c r="B742" s="27">
        <v>5032</v>
      </c>
      <c r="C742" s="42" t="s">
        <v>366</v>
      </c>
      <c r="D742" s="26" t="s">
        <v>412</v>
      </c>
      <c r="E742" s="26" t="s">
        <v>422</v>
      </c>
      <c r="F742" s="30">
        <v>0.82</v>
      </c>
    </row>
    <row r="743" spans="1:6" ht="15.75">
      <c r="A743" s="26"/>
      <c r="B743" s="27"/>
      <c r="C743" s="38" t="s">
        <v>123</v>
      </c>
      <c r="D743" s="26"/>
      <c r="E743" s="26"/>
      <c r="F743" s="30"/>
    </row>
    <row r="744" spans="1:6" ht="15.75">
      <c r="A744" s="26"/>
      <c r="B744" s="27"/>
      <c r="C744" s="37"/>
      <c r="D744" s="26"/>
      <c r="E744" s="26"/>
      <c r="F744" s="30"/>
    </row>
    <row r="745" spans="1:6" ht="15.75">
      <c r="A745" s="26"/>
      <c r="B745" s="27">
        <v>5046</v>
      </c>
      <c r="C745" s="42" t="s">
        <v>423</v>
      </c>
      <c r="D745" s="26" t="s">
        <v>424</v>
      </c>
      <c r="E745" s="26" t="s">
        <v>425</v>
      </c>
      <c r="F745" s="30">
        <v>0.6</v>
      </c>
    </row>
    <row r="746" spans="1:6" ht="15.75">
      <c r="A746" s="26"/>
      <c r="B746" s="27"/>
      <c r="C746" s="38" t="s">
        <v>117</v>
      </c>
      <c r="D746" s="26"/>
      <c r="E746" s="26"/>
      <c r="F746" s="30"/>
    </row>
    <row r="747" spans="1:6" ht="15.75">
      <c r="A747" s="26"/>
      <c r="B747" s="27"/>
      <c r="C747" s="37"/>
      <c r="D747" s="26"/>
      <c r="E747" s="26"/>
      <c r="F747" s="30"/>
    </row>
    <row r="748" spans="1:6" ht="15.75">
      <c r="A748" s="26"/>
      <c r="B748" s="27">
        <v>5050</v>
      </c>
      <c r="C748" s="42" t="s">
        <v>426</v>
      </c>
      <c r="D748" s="26" t="s">
        <v>427</v>
      </c>
      <c r="E748" s="26" t="s">
        <v>428</v>
      </c>
      <c r="F748" s="30">
        <v>0.3</v>
      </c>
    </row>
    <row r="749" spans="1:6" ht="15.75">
      <c r="A749" s="26"/>
      <c r="B749" s="27"/>
      <c r="C749" s="38" t="s">
        <v>117</v>
      </c>
      <c r="D749" s="26"/>
      <c r="E749" s="26"/>
      <c r="F749" s="30"/>
    </row>
    <row r="750" spans="1:6" ht="15.75">
      <c r="A750" s="26"/>
      <c r="B750" s="27"/>
      <c r="C750" s="38"/>
      <c r="D750" s="26"/>
      <c r="E750" s="26"/>
      <c r="F750" s="30"/>
    </row>
    <row r="751" spans="1:255" ht="15.75">
      <c r="A751" s="50"/>
      <c r="B751" s="72"/>
      <c r="C751" s="73"/>
      <c r="D751" s="50"/>
      <c r="E751" s="35" t="s">
        <v>169</v>
      </c>
      <c r="F751" s="36">
        <f>SUM(F736:F748)</f>
        <v>2.4509999999999996</v>
      </c>
      <c r="H751" s="74"/>
      <c r="I751" s="74"/>
      <c r="J751" s="74"/>
      <c r="K751" s="74"/>
      <c r="L751" s="74"/>
      <c r="M751" s="74"/>
      <c r="N751" s="74"/>
      <c r="O751" s="74"/>
      <c r="P751" s="74"/>
      <c r="Q751" s="74"/>
      <c r="R751" s="74"/>
      <c r="S751" s="74"/>
      <c r="T751" s="74"/>
      <c r="U751" s="74"/>
      <c r="V751" s="74"/>
      <c r="W751" s="74"/>
      <c r="X751" s="74"/>
      <c r="Y751" s="74"/>
      <c r="Z751" s="74"/>
      <c r="AA751" s="74"/>
      <c r="AB751" s="74"/>
      <c r="AC751" s="74"/>
      <c r="AD751" s="74"/>
      <c r="AE751" s="74"/>
      <c r="AF751" s="74"/>
      <c r="AG751" s="74"/>
      <c r="AH751" s="74"/>
      <c r="AI751" s="74"/>
      <c r="AJ751" s="74"/>
      <c r="AK751" s="74"/>
      <c r="AL751" s="74"/>
      <c r="AM751" s="74"/>
      <c r="AN751" s="74"/>
      <c r="AO751" s="74"/>
      <c r="AP751" s="74"/>
      <c r="AQ751" s="74"/>
      <c r="AR751" s="74"/>
      <c r="AS751" s="74"/>
      <c r="AT751" s="74"/>
      <c r="AU751" s="74"/>
      <c r="AV751" s="74"/>
      <c r="AW751" s="74"/>
      <c r="AX751" s="74"/>
      <c r="AY751" s="74"/>
      <c r="AZ751" s="74"/>
      <c r="BA751" s="74"/>
      <c r="BB751" s="74"/>
      <c r="BC751" s="74"/>
      <c r="BD751" s="74"/>
      <c r="BE751" s="74"/>
      <c r="BF751" s="74"/>
      <c r="BG751" s="74"/>
      <c r="BH751" s="74"/>
      <c r="BI751" s="74"/>
      <c r="BJ751" s="74"/>
      <c r="BK751" s="74"/>
      <c r="BL751" s="74"/>
      <c r="BM751" s="74"/>
      <c r="BN751" s="74"/>
      <c r="BO751" s="74"/>
      <c r="BP751" s="74"/>
      <c r="BQ751" s="74"/>
      <c r="BR751" s="74"/>
      <c r="BS751" s="74"/>
      <c r="BT751" s="74"/>
      <c r="BU751" s="74"/>
      <c r="BV751" s="74"/>
      <c r="BW751" s="74"/>
      <c r="BX751" s="74"/>
      <c r="BY751" s="74"/>
      <c r="BZ751" s="74"/>
      <c r="CA751" s="74"/>
      <c r="CB751" s="74"/>
      <c r="CC751" s="74"/>
      <c r="CD751" s="74"/>
      <c r="CE751" s="74"/>
      <c r="CF751" s="74"/>
      <c r="CG751" s="74"/>
      <c r="CH751" s="74"/>
      <c r="CI751" s="74"/>
      <c r="CJ751" s="74"/>
      <c r="CK751" s="74"/>
      <c r="CL751" s="74"/>
      <c r="CM751" s="74"/>
      <c r="CN751" s="74"/>
      <c r="CO751" s="74"/>
      <c r="CP751" s="74"/>
      <c r="CQ751" s="74"/>
      <c r="CR751" s="74"/>
      <c r="CS751" s="74"/>
      <c r="CT751" s="74"/>
      <c r="CU751" s="74"/>
      <c r="CV751" s="74"/>
      <c r="CW751" s="74"/>
      <c r="CX751" s="74"/>
      <c r="CY751" s="74"/>
      <c r="CZ751" s="74"/>
      <c r="DA751" s="74"/>
      <c r="DB751" s="74"/>
      <c r="DC751" s="74"/>
      <c r="DD751" s="74"/>
      <c r="DE751" s="74"/>
      <c r="DF751" s="74"/>
      <c r="DG751" s="74"/>
      <c r="DH751" s="74"/>
      <c r="DI751" s="74"/>
      <c r="DJ751" s="74"/>
      <c r="DK751" s="74"/>
      <c r="DL751" s="74"/>
      <c r="DM751" s="74"/>
      <c r="DN751" s="74"/>
      <c r="DO751" s="74"/>
      <c r="DP751" s="74"/>
      <c r="DQ751" s="74"/>
      <c r="DR751" s="74"/>
      <c r="DS751" s="74"/>
      <c r="DT751" s="74"/>
      <c r="DU751" s="74"/>
      <c r="DV751" s="74"/>
      <c r="DW751" s="74"/>
      <c r="DX751" s="74"/>
      <c r="DY751" s="74"/>
      <c r="DZ751" s="74"/>
      <c r="EA751" s="74"/>
      <c r="EB751" s="74"/>
      <c r="EC751" s="74"/>
      <c r="ED751" s="74"/>
      <c r="EE751" s="74"/>
      <c r="EF751" s="74"/>
      <c r="EG751" s="74"/>
      <c r="EH751" s="74"/>
      <c r="EI751" s="74"/>
      <c r="EJ751" s="74"/>
      <c r="EK751" s="74"/>
      <c r="EL751" s="74"/>
      <c r="EM751" s="74"/>
      <c r="EN751" s="74"/>
      <c r="EO751" s="74"/>
      <c r="EP751" s="74"/>
      <c r="EQ751" s="74"/>
      <c r="ER751" s="74"/>
      <c r="ES751" s="74"/>
      <c r="ET751" s="74"/>
      <c r="EU751" s="74"/>
      <c r="EV751" s="74"/>
      <c r="EW751" s="74"/>
      <c r="EX751" s="74"/>
      <c r="EY751" s="74"/>
      <c r="EZ751" s="74"/>
      <c r="FA751" s="74"/>
      <c r="FB751" s="74"/>
      <c r="FC751" s="74"/>
      <c r="FD751" s="74"/>
      <c r="FE751" s="74"/>
      <c r="FF751" s="74"/>
      <c r="FG751" s="74"/>
      <c r="FH751" s="74"/>
      <c r="FI751" s="74"/>
      <c r="FJ751" s="74"/>
      <c r="FK751" s="74"/>
      <c r="FL751" s="74"/>
      <c r="FM751" s="74"/>
      <c r="FN751" s="74"/>
      <c r="FO751" s="74"/>
      <c r="FP751" s="74"/>
      <c r="FQ751" s="74"/>
      <c r="FR751" s="74"/>
      <c r="FS751" s="74"/>
      <c r="FT751" s="74"/>
      <c r="FU751" s="74"/>
      <c r="FV751" s="74"/>
      <c r="FW751" s="74"/>
      <c r="FX751" s="74"/>
      <c r="FY751" s="74"/>
      <c r="FZ751" s="74"/>
      <c r="GA751" s="74"/>
      <c r="GB751" s="74"/>
      <c r="GC751" s="74"/>
      <c r="GD751" s="74"/>
      <c r="GE751" s="74"/>
      <c r="GF751" s="74"/>
      <c r="GG751" s="74"/>
      <c r="GH751" s="74"/>
      <c r="GI751" s="74"/>
      <c r="GJ751" s="74"/>
      <c r="GK751" s="74"/>
      <c r="GL751" s="74"/>
      <c r="GM751" s="74"/>
      <c r="GN751" s="74"/>
      <c r="GO751" s="74"/>
      <c r="GP751" s="74"/>
      <c r="GQ751" s="74"/>
      <c r="GR751" s="74"/>
      <c r="GS751" s="74"/>
      <c r="GT751" s="74"/>
      <c r="GU751" s="74"/>
      <c r="GV751" s="74"/>
      <c r="GW751" s="74"/>
      <c r="GX751" s="74"/>
      <c r="GY751" s="74"/>
      <c r="GZ751" s="74"/>
      <c r="HA751" s="74"/>
      <c r="HB751" s="74"/>
      <c r="HC751" s="74"/>
      <c r="HD751" s="74"/>
      <c r="HE751" s="74"/>
      <c r="HF751" s="74"/>
      <c r="HG751" s="74"/>
      <c r="HH751" s="74"/>
      <c r="HI751" s="74"/>
      <c r="HJ751" s="74"/>
      <c r="HK751" s="74"/>
      <c r="HL751" s="74"/>
      <c r="HM751" s="74"/>
      <c r="HN751" s="74"/>
      <c r="HO751" s="74"/>
      <c r="HP751" s="74"/>
      <c r="HQ751" s="74"/>
      <c r="HR751" s="74"/>
      <c r="HS751" s="74"/>
      <c r="HT751" s="74"/>
      <c r="HU751" s="74"/>
      <c r="HV751" s="74"/>
      <c r="HW751" s="74"/>
      <c r="HX751" s="74"/>
      <c r="HY751" s="74"/>
      <c r="HZ751" s="74"/>
      <c r="IA751" s="74"/>
      <c r="IB751" s="74"/>
      <c r="IC751" s="74"/>
      <c r="ID751" s="74"/>
      <c r="IE751" s="74"/>
      <c r="IF751" s="74"/>
      <c r="IG751" s="74"/>
      <c r="IH751" s="74"/>
      <c r="II751" s="74"/>
      <c r="IJ751" s="74"/>
      <c r="IK751" s="74"/>
      <c r="IL751" s="74"/>
      <c r="IM751" s="74"/>
      <c r="IN751" s="74"/>
      <c r="IO751" s="74"/>
      <c r="IP751" s="74"/>
      <c r="IQ751" s="74"/>
      <c r="IR751" s="74"/>
      <c r="IS751" s="74"/>
      <c r="IT751" s="74"/>
      <c r="IU751" s="74"/>
    </row>
    <row r="752" spans="1:6" ht="15.75">
      <c r="A752" s="26"/>
      <c r="B752" s="27"/>
      <c r="C752" s="38"/>
      <c r="D752" s="26"/>
      <c r="E752" s="50"/>
      <c r="F752" s="30"/>
    </row>
    <row r="753" spans="1:6" ht="15.75">
      <c r="A753" s="26"/>
      <c r="B753" s="27"/>
      <c r="C753" s="37"/>
      <c r="D753" s="23" t="s">
        <v>16</v>
      </c>
      <c r="E753" s="26"/>
      <c r="F753" s="30"/>
    </row>
    <row r="754" spans="1:6" ht="15.75">
      <c r="A754" s="26"/>
      <c r="B754" s="27"/>
      <c r="C754" s="37"/>
      <c r="D754" s="26"/>
      <c r="E754" s="26"/>
      <c r="F754" s="30"/>
    </row>
    <row r="755" spans="1:6" ht="15.75">
      <c r="A755" s="33" t="s">
        <v>201</v>
      </c>
      <c r="B755" s="27"/>
      <c r="C755" s="42" t="s">
        <v>429</v>
      </c>
      <c r="D755" s="26" t="s">
        <v>430</v>
      </c>
      <c r="E755" s="26" t="s">
        <v>431</v>
      </c>
      <c r="F755" s="30">
        <v>0.9380000000000001</v>
      </c>
    </row>
    <row r="756" spans="1:6" ht="15.75">
      <c r="A756" s="26"/>
      <c r="B756" s="27"/>
      <c r="C756" s="37"/>
      <c r="D756" s="26"/>
      <c r="E756" s="26"/>
      <c r="F756" s="30"/>
    </row>
    <row r="757" spans="1:6" ht="15.75">
      <c r="A757" s="26"/>
      <c r="B757" s="27"/>
      <c r="C757" s="37"/>
      <c r="D757" s="26"/>
      <c r="E757" s="35" t="s">
        <v>203</v>
      </c>
      <c r="F757" s="36">
        <f>SUM(F755)</f>
        <v>0.9380000000000001</v>
      </c>
    </row>
    <row r="758" spans="1:6" ht="15.75">
      <c r="A758" s="26"/>
      <c r="B758" s="27"/>
      <c r="C758" s="37"/>
      <c r="D758" s="26"/>
      <c r="E758" s="26"/>
      <c r="F758" s="30"/>
    </row>
    <row r="759" spans="1:6" ht="15.75">
      <c r="A759" s="33" t="s">
        <v>359</v>
      </c>
      <c r="B759" s="27"/>
      <c r="C759" s="42" t="s">
        <v>90</v>
      </c>
      <c r="D759" s="26" t="s">
        <v>381</v>
      </c>
      <c r="E759" s="26" t="s">
        <v>431</v>
      </c>
      <c r="F759" s="30">
        <v>0.972</v>
      </c>
    </row>
    <row r="760" spans="1:6" ht="15.75">
      <c r="A760" s="26"/>
      <c r="B760" s="27"/>
      <c r="C760" s="37"/>
      <c r="D760" s="26"/>
      <c r="E760" s="26"/>
      <c r="F760" s="30"/>
    </row>
    <row r="761" spans="1:6" ht="15.75">
      <c r="A761" s="26"/>
      <c r="B761" s="27"/>
      <c r="C761" s="42" t="s">
        <v>432</v>
      </c>
      <c r="D761" s="26" t="s">
        <v>433</v>
      </c>
      <c r="E761" s="26" t="s">
        <v>431</v>
      </c>
      <c r="F761" s="30">
        <v>0.784</v>
      </c>
    </row>
    <row r="762" spans="1:6" ht="15.75">
      <c r="A762" s="26"/>
      <c r="B762" s="27"/>
      <c r="C762" s="37"/>
      <c r="D762" s="26"/>
      <c r="E762" s="26"/>
      <c r="F762" s="30"/>
    </row>
    <row r="763" spans="1:255" ht="15.75">
      <c r="A763" s="50"/>
      <c r="B763" s="72"/>
      <c r="C763" s="76"/>
      <c r="D763" s="50"/>
      <c r="E763" s="35" t="s">
        <v>106</v>
      </c>
      <c r="F763" s="36">
        <f>SUM(F759:F761)</f>
        <v>1.756</v>
      </c>
      <c r="G763" s="74"/>
      <c r="H763" s="74"/>
      <c r="I763" s="74"/>
      <c r="J763" s="74"/>
      <c r="K763" s="74"/>
      <c r="L763" s="74"/>
      <c r="M763" s="74"/>
      <c r="N763" s="74"/>
      <c r="O763" s="74"/>
      <c r="P763" s="74"/>
      <c r="Q763" s="74"/>
      <c r="R763" s="74"/>
      <c r="S763" s="74"/>
      <c r="T763" s="74"/>
      <c r="U763" s="74"/>
      <c r="V763" s="74"/>
      <c r="W763" s="74"/>
      <c r="X763" s="74"/>
      <c r="Y763" s="74"/>
      <c r="Z763" s="74"/>
      <c r="AA763" s="74"/>
      <c r="AB763" s="74"/>
      <c r="AC763" s="74"/>
      <c r="AD763" s="74"/>
      <c r="AE763" s="74"/>
      <c r="AF763" s="74"/>
      <c r="AG763" s="74"/>
      <c r="AH763" s="74"/>
      <c r="AI763" s="74"/>
      <c r="AJ763" s="74"/>
      <c r="AK763" s="74"/>
      <c r="AL763" s="74"/>
      <c r="AM763" s="74"/>
      <c r="AN763" s="74"/>
      <c r="AO763" s="74"/>
      <c r="AP763" s="74"/>
      <c r="AQ763" s="74"/>
      <c r="AR763" s="74"/>
      <c r="AS763" s="74"/>
      <c r="AT763" s="74"/>
      <c r="AU763" s="74"/>
      <c r="AV763" s="74"/>
      <c r="AW763" s="74"/>
      <c r="AX763" s="74"/>
      <c r="AY763" s="74"/>
      <c r="AZ763" s="74"/>
      <c r="BA763" s="74"/>
      <c r="BB763" s="74"/>
      <c r="BC763" s="74"/>
      <c r="BD763" s="74"/>
      <c r="BE763" s="74"/>
      <c r="BF763" s="74"/>
      <c r="BG763" s="74"/>
      <c r="BH763" s="74"/>
      <c r="BI763" s="74"/>
      <c r="BJ763" s="74"/>
      <c r="BK763" s="74"/>
      <c r="BL763" s="74"/>
      <c r="BM763" s="74"/>
      <c r="BN763" s="74"/>
      <c r="BO763" s="74"/>
      <c r="BP763" s="74"/>
      <c r="BQ763" s="74"/>
      <c r="BR763" s="74"/>
      <c r="BS763" s="74"/>
      <c r="BT763" s="74"/>
      <c r="BU763" s="74"/>
      <c r="BV763" s="74"/>
      <c r="BW763" s="74"/>
      <c r="BX763" s="74"/>
      <c r="BY763" s="74"/>
      <c r="BZ763" s="74"/>
      <c r="CA763" s="74"/>
      <c r="CB763" s="74"/>
      <c r="CC763" s="74"/>
      <c r="CD763" s="74"/>
      <c r="CE763" s="74"/>
      <c r="CF763" s="74"/>
      <c r="CG763" s="74"/>
      <c r="CH763" s="74"/>
      <c r="CI763" s="74"/>
      <c r="CJ763" s="74"/>
      <c r="CK763" s="74"/>
      <c r="CL763" s="74"/>
      <c r="CM763" s="74"/>
      <c r="CN763" s="74"/>
      <c r="CO763" s="74"/>
      <c r="CP763" s="74"/>
      <c r="CQ763" s="74"/>
      <c r="CR763" s="74"/>
      <c r="CS763" s="74"/>
      <c r="CT763" s="74"/>
      <c r="CU763" s="74"/>
      <c r="CV763" s="74"/>
      <c r="CW763" s="74"/>
      <c r="CX763" s="74"/>
      <c r="CY763" s="74"/>
      <c r="CZ763" s="74"/>
      <c r="DA763" s="74"/>
      <c r="DB763" s="74"/>
      <c r="DC763" s="74"/>
      <c r="DD763" s="74"/>
      <c r="DE763" s="74"/>
      <c r="DF763" s="74"/>
      <c r="DG763" s="74"/>
      <c r="DH763" s="74"/>
      <c r="DI763" s="74"/>
      <c r="DJ763" s="74"/>
      <c r="DK763" s="74"/>
      <c r="DL763" s="74"/>
      <c r="DM763" s="74"/>
      <c r="DN763" s="74"/>
      <c r="DO763" s="74"/>
      <c r="DP763" s="74"/>
      <c r="DQ763" s="74"/>
      <c r="DR763" s="74"/>
      <c r="DS763" s="74"/>
      <c r="DT763" s="74"/>
      <c r="DU763" s="74"/>
      <c r="DV763" s="74"/>
      <c r="DW763" s="74"/>
      <c r="DX763" s="74"/>
      <c r="DY763" s="74"/>
      <c r="DZ763" s="74"/>
      <c r="EA763" s="74"/>
      <c r="EB763" s="74"/>
      <c r="EC763" s="74"/>
      <c r="ED763" s="74"/>
      <c r="EE763" s="74"/>
      <c r="EF763" s="74"/>
      <c r="EG763" s="74"/>
      <c r="EH763" s="74"/>
      <c r="EI763" s="74"/>
      <c r="EJ763" s="74"/>
      <c r="EK763" s="74"/>
      <c r="EL763" s="74"/>
      <c r="EM763" s="74"/>
      <c r="EN763" s="74"/>
      <c r="EO763" s="74"/>
      <c r="EP763" s="74"/>
      <c r="EQ763" s="74"/>
      <c r="ER763" s="74"/>
      <c r="ES763" s="74"/>
      <c r="ET763" s="74"/>
      <c r="EU763" s="74"/>
      <c r="EV763" s="74"/>
      <c r="EW763" s="74"/>
      <c r="EX763" s="74"/>
      <c r="EY763" s="74"/>
      <c r="EZ763" s="74"/>
      <c r="FA763" s="74"/>
      <c r="FB763" s="74"/>
      <c r="FC763" s="74"/>
      <c r="FD763" s="74"/>
      <c r="FE763" s="74"/>
      <c r="FF763" s="74"/>
      <c r="FG763" s="74"/>
      <c r="FH763" s="74"/>
      <c r="FI763" s="74"/>
      <c r="FJ763" s="74"/>
      <c r="FK763" s="74"/>
      <c r="FL763" s="74"/>
      <c r="FM763" s="74"/>
      <c r="FN763" s="74"/>
      <c r="FO763" s="74"/>
      <c r="FP763" s="74"/>
      <c r="FQ763" s="74"/>
      <c r="FR763" s="74"/>
      <c r="FS763" s="74"/>
      <c r="FT763" s="74"/>
      <c r="FU763" s="74"/>
      <c r="FV763" s="74"/>
      <c r="FW763" s="74"/>
      <c r="FX763" s="74"/>
      <c r="FY763" s="74"/>
      <c r="FZ763" s="74"/>
      <c r="GA763" s="74"/>
      <c r="GB763" s="74"/>
      <c r="GC763" s="74"/>
      <c r="GD763" s="74"/>
      <c r="GE763" s="74"/>
      <c r="GF763" s="74"/>
      <c r="GG763" s="74"/>
      <c r="GH763" s="74"/>
      <c r="GI763" s="74"/>
      <c r="GJ763" s="74"/>
      <c r="GK763" s="74"/>
      <c r="GL763" s="74"/>
      <c r="GM763" s="74"/>
      <c r="GN763" s="74"/>
      <c r="GO763" s="74"/>
      <c r="GP763" s="74"/>
      <c r="GQ763" s="74"/>
      <c r="GR763" s="74"/>
      <c r="GS763" s="74"/>
      <c r="GT763" s="74"/>
      <c r="GU763" s="74"/>
      <c r="GV763" s="74"/>
      <c r="GW763" s="74"/>
      <c r="GX763" s="74"/>
      <c r="GY763" s="74"/>
      <c r="GZ763" s="74"/>
      <c r="HA763" s="74"/>
      <c r="HB763" s="74"/>
      <c r="HC763" s="74"/>
      <c r="HD763" s="74"/>
      <c r="HE763" s="74"/>
      <c r="HF763" s="74"/>
      <c r="HG763" s="74"/>
      <c r="HH763" s="74"/>
      <c r="HI763" s="74"/>
      <c r="HJ763" s="74"/>
      <c r="HK763" s="74"/>
      <c r="HL763" s="74"/>
      <c r="HM763" s="74"/>
      <c r="HN763" s="74"/>
      <c r="HO763" s="74"/>
      <c r="HP763" s="74"/>
      <c r="HQ763" s="74"/>
      <c r="HR763" s="74"/>
      <c r="HS763" s="74"/>
      <c r="HT763" s="74"/>
      <c r="HU763" s="74"/>
      <c r="HV763" s="74"/>
      <c r="HW763" s="74"/>
      <c r="HX763" s="74"/>
      <c r="HY763" s="74"/>
      <c r="HZ763" s="74"/>
      <c r="IA763" s="74"/>
      <c r="IB763" s="74"/>
      <c r="IC763" s="74"/>
      <c r="ID763" s="74"/>
      <c r="IE763" s="74"/>
      <c r="IF763" s="74"/>
      <c r="IG763" s="74"/>
      <c r="IH763" s="74"/>
      <c r="II763" s="74"/>
      <c r="IJ763" s="74"/>
      <c r="IK763" s="74"/>
      <c r="IL763" s="74"/>
      <c r="IM763" s="74"/>
      <c r="IN763" s="74"/>
      <c r="IO763" s="74"/>
      <c r="IP763" s="74"/>
      <c r="IQ763" s="74"/>
      <c r="IR763" s="74"/>
      <c r="IS763" s="74"/>
      <c r="IT763" s="74"/>
      <c r="IU763" s="74"/>
    </row>
    <row r="764" spans="1:6" ht="15.75">
      <c r="A764" s="26"/>
      <c r="B764" s="27"/>
      <c r="C764" s="37"/>
      <c r="D764" s="26"/>
      <c r="E764" s="26"/>
      <c r="F764" s="30"/>
    </row>
    <row r="765" spans="1:6" ht="15.75">
      <c r="A765" s="33" t="s">
        <v>330</v>
      </c>
      <c r="B765" s="27">
        <v>5107</v>
      </c>
      <c r="C765" s="42" t="s">
        <v>434</v>
      </c>
      <c r="D765" s="26" t="s">
        <v>435</v>
      </c>
      <c r="E765" s="26" t="s">
        <v>436</v>
      </c>
      <c r="F765" s="30">
        <v>0.13</v>
      </c>
    </row>
    <row r="766" spans="1:6" ht="15.75">
      <c r="A766" s="26"/>
      <c r="B766" s="27"/>
      <c r="C766" s="38" t="s">
        <v>1034</v>
      </c>
      <c r="D766" s="26"/>
      <c r="E766" s="26"/>
      <c r="F766" s="30"/>
    </row>
    <row r="767" spans="1:6" ht="15.75">
      <c r="A767" s="26"/>
      <c r="B767" s="27"/>
      <c r="C767" s="37"/>
      <c r="D767" s="26"/>
      <c r="E767" s="26"/>
      <c r="F767" s="30"/>
    </row>
    <row r="768" spans="1:6" ht="15.75">
      <c r="A768" s="26"/>
      <c r="B768" s="27">
        <v>5108</v>
      </c>
      <c r="C768" s="42" t="s">
        <v>437</v>
      </c>
      <c r="D768" s="26" t="s">
        <v>434</v>
      </c>
      <c r="E768" s="26" t="s">
        <v>431</v>
      </c>
      <c r="F768" s="30">
        <v>0.7</v>
      </c>
    </row>
    <row r="769" spans="1:6" ht="15.75">
      <c r="A769" s="26"/>
      <c r="B769" s="27"/>
      <c r="C769" s="38" t="s">
        <v>1034</v>
      </c>
      <c r="D769" s="26"/>
      <c r="E769" s="26"/>
      <c r="F769" s="30"/>
    </row>
    <row r="770" spans="1:6" ht="15.75">
      <c r="A770" s="26"/>
      <c r="B770" s="27"/>
      <c r="C770" s="37"/>
      <c r="D770" s="26"/>
      <c r="E770" s="26"/>
      <c r="F770" s="30"/>
    </row>
    <row r="771" spans="1:255" ht="15.75">
      <c r="A771" s="50"/>
      <c r="B771" s="72"/>
      <c r="C771" s="76"/>
      <c r="D771" s="50"/>
      <c r="E771" s="35" t="s">
        <v>124</v>
      </c>
      <c r="F771" s="36">
        <f>SUM(F765:F768)</f>
        <v>0.83</v>
      </c>
      <c r="G771" s="74"/>
      <c r="H771" s="74"/>
      <c r="I771" s="74"/>
      <c r="J771" s="74"/>
      <c r="K771" s="74"/>
      <c r="L771" s="74"/>
      <c r="M771" s="74"/>
      <c r="N771" s="74"/>
      <c r="O771" s="74"/>
      <c r="P771" s="74"/>
      <c r="Q771" s="74"/>
      <c r="R771" s="74"/>
      <c r="S771" s="74"/>
      <c r="T771" s="74"/>
      <c r="U771" s="74"/>
      <c r="V771" s="74"/>
      <c r="W771" s="74"/>
      <c r="X771" s="74"/>
      <c r="Y771" s="74"/>
      <c r="Z771" s="74"/>
      <c r="AA771" s="74"/>
      <c r="AB771" s="74"/>
      <c r="AC771" s="74"/>
      <c r="AD771" s="74"/>
      <c r="AE771" s="74"/>
      <c r="AF771" s="74"/>
      <c r="AG771" s="74"/>
      <c r="AH771" s="74"/>
      <c r="AI771" s="74"/>
      <c r="AJ771" s="74"/>
      <c r="AK771" s="74"/>
      <c r="AL771" s="74"/>
      <c r="AM771" s="74"/>
      <c r="AN771" s="74"/>
      <c r="AO771" s="74"/>
      <c r="AP771" s="74"/>
      <c r="AQ771" s="74"/>
      <c r="AR771" s="74"/>
      <c r="AS771" s="74"/>
      <c r="AT771" s="74"/>
      <c r="AU771" s="74"/>
      <c r="AV771" s="74"/>
      <c r="AW771" s="74"/>
      <c r="AX771" s="74"/>
      <c r="AY771" s="74"/>
      <c r="AZ771" s="74"/>
      <c r="BA771" s="74"/>
      <c r="BB771" s="74"/>
      <c r="BC771" s="74"/>
      <c r="BD771" s="74"/>
      <c r="BE771" s="74"/>
      <c r="BF771" s="74"/>
      <c r="BG771" s="74"/>
      <c r="BH771" s="74"/>
      <c r="BI771" s="74"/>
      <c r="BJ771" s="74"/>
      <c r="BK771" s="74"/>
      <c r="BL771" s="74"/>
      <c r="BM771" s="74"/>
      <c r="BN771" s="74"/>
      <c r="BO771" s="74"/>
      <c r="BP771" s="74"/>
      <c r="BQ771" s="74"/>
      <c r="BR771" s="74"/>
      <c r="BS771" s="74"/>
      <c r="BT771" s="74"/>
      <c r="BU771" s="74"/>
      <c r="BV771" s="74"/>
      <c r="BW771" s="74"/>
      <c r="BX771" s="74"/>
      <c r="BY771" s="74"/>
      <c r="BZ771" s="74"/>
      <c r="CA771" s="74"/>
      <c r="CB771" s="74"/>
      <c r="CC771" s="74"/>
      <c r="CD771" s="74"/>
      <c r="CE771" s="74"/>
      <c r="CF771" s="74"/>
      <c r="CG771" s="74"/>
      <c r="CH771" s="74"/>
      <c r="CI771" s="74"/>
      <c r="CJ771" s="74"/>
      <c r="CK771" s="74"/>
      <c r="CL771" s="74"/>
      <c r="CM771" s="74"/>
      <c r="CN771" s="74"/>
      <c r="CO771" s="74"/>
      <c r="CP771" s="74"/>
      <c r="CQ771" s="74"/>
      <c r="CR771" s="74"/>
      <c r="CS771" s="74"/>
      <c r="CT771" s="74"/>
      <c r="CU771" s="74"/>
      <c r="CV771" s="74"/>
      <c r="CW771" s="74"/>
      <c r="CX771" s="74"/>
      <c r="CY771" s="74"/>
      <c r="CZ771" s="74"/>
      <c r="DA771" s="74"/>
      <c r="DB771" s="74"/>
      <c r="DC771" s="74"/>
      <c r="DD771" s="74"/>
      <c r="DE771" s="74"/>
      <c r="DF771" s="74"/>
      <c r="DG771" s="74"/>
      <c r="DH771" s="74"/>
      <c r="DI771" s="74"/>
      <c r="DJ771" s="74"/>
      <c r="DK771" s="74"/>
      <c r="DL771" s="74"/>
      <c r="DM771" s="74"/>
      <c r="DN771" s="74"/>
      <c r="DO771" s="74"/>
      <c r="DP771" s="74"/>
      <c r="DQ771" s="74"/>
      <c r="DR771" s="74"/>
      <c r="DS771" s="74"/>
      <c r="DT771" s="74"/>
      <c r="DU771" s="74"/>
      <c r="DV771" s="74"/>
      <c r="DW771" s="74"/>
      <c r="DX771" s="74"/>
      <c r="DY771" s="74"/>
      <c r="DZ771" s="74"/>
      <c r="EA771" s="74"/>
      <c r="EB771" s="74"/>
      <c r="EC771" s="74"/>
      <c r="ED771" s="74"/>
      <c r="EE771" s="74"/>
      <c r="EF771" s="74"/>
      <c r="EG771" s="74"/>
      <c r="EH771" s="74"/>
      <c r="EI771" s="74"/>
      <c r="EJ771" s="74"/>
      <c r="EK771" s="74"/>
      <c r="EL771" s="74"/>
      <c r="EM771" s="74"/>
      <c r="EN771" s="74"/>
      <c r="EO771" s="74"/>
      <c r="EP771" s="74"/>
      <c r="EQ771" s="74"/>
      <c r="ER771" s="74"/>
      <c r="ES771" s="74"/>
      <c r="ET771" s="74"/>
      <c r="EU771" s="74"/>
      <c r="EV771" s="74"/>
      <c r="EW771" s="74"/>
      <c r="EX771" s="74"/>
      <c r="EY771" s="74"/>
      <c r="EZ771" s="74"/>
      <c r="FA771" s="74"/>
      <c r="FB771" s="74"/>
      <c r="FC771" s="74"/>
      <c r="FD771" s="74"/>
      <c r="FE771" s="74"/>
      <c r="FF771" s="74"/>
      <c r="FG771" s="74"/>
      <c r="FH771" s="74"/>
      <c r="FI771" s="74"/>
      <c r="FJ771" s="74"/>
      <c r="FK771" s="74"/>
      <c r="FL771" s="74"/>
      <c r="FM771" s="74"/>
      <c r="FN771" s="74"/>
      <c r="FO771" s="74"/>
      <c r="FP771" s="74"/>
      <c r="FQ771" s="74"/>
      <c r="FR771" s="74"/>
      <c r="FS771" s="74"/>
      <c r="FT771" s="74"/>
      <c r="FU771" s="74"/>
      <c r="FV771" s="74"/>
      <c r="FW771" s="74"/>
      <c r="FX771" s="74"/>
      <c r="FY771" s="74"/>
      <c r="FZ771" s="74"/>
      <c r="GA771" s="74"/>
      <c r="GB771" s="74"/>
      <c r="GC771" s="74"/>
      <c r="GD771" s="74"/>
      <c r="GE771" s="74"/>
      <c r="GF771" s="74"/>
      <c r="GG771" s="74"/>
      <c r="GH771" s="74"/>
      <c r="GI771" s="74"/>
      <c r="GJ771" s="74"/>
      <c r="GK771" s="74"/>
      <c r="GL771" s="74"/>
      <c r="GM771" s="74"/>
      <c r="GN771" s="74"/>
      <c r="GO771" s="74"/>
      <c r="GP771" s="74"/>
      <c r="GQ771" s="74"/>
      <c r="GR771" s="74"/>
      <c r="GS771" s="74"/>
      <c r="GT771" s="74"/>
      <c r="GU771" s="74"/>
      <c r="GV771" s="74"/>
      <c r="GW771" s="74"/>
      <c r="GX771" s="74"/>
      <c r="GY771" s="74"/>
      <c r="GZ771" s="74"/>
      <c r="HA771" s="74"/>
      <c r="HB771" s="74"/>
      <c r="HC771" s="74"/>
      <c r="HD771" s="74"/>
      <c r="HE771" s="74"/>
      <c r="HF771" s="74"/>
      <c r="HG771" s="74"/>
      <c r="HH771" s="74"/>
      <c r="HI771" s="74"/>
      <c r="HJ771" s="74"/>
      <c r="HK771" s="74"/>
      <c r="HL771" s="74"/>
      <c r="HM771" s="74"/>
      <c r="HN771" s="74"/>
      <c r="HO771" s="74"/>
      <c r="HP771" s="74"/>
      <c r="HQ771" s="74"/>
      <c r="HR771" s="74"/>
      <c r="HS771" s="74"/>
      <c r="HT771" s="74"/>
      <c r="HU771" s="74"/>
      <c r="HV771" s="74"/>
      <c r="HW771" s="74"/>
      <c r="HX771" s="74"/>
      <c r="HY771" s="74"/>
      <c r="HZ771" s="74"/>
      <c r="IA771" s="74"/>
      <c r="IB771" s="74"/>
      <c r="IC771" s="74"/>
      <c r="ID771" s="74"/>
      <c r="IE771" s="74"/>
      <c r="IF771" s="74"/>
      <c r="IG771" s="74"/>
      <c r="IH771" s="74"/>
      <c r="II771" s="74"/>
      <c r="IJ771" s="74"/>
      <c r="IK771" s="74"/>
      <c r="IL771" s="74"/>
      <c r="IM771" s="74"/>
      <c r="IN771" s="74"/>
      <c r="IO771" s="74"/>
      <c r="IP771" s="74"/>
      <c r="IQ771" s="74"/>
      <c r="IR771" s="74"/>
      <c r="IS771" s="74"/>
      <c r="IT771" s="74"/>
      <c r="IU771" s="74"/>
    </row>
    <row r="772" spans="1:6" ht="15.75">
      <c r="A772" s="26"/>
      <c r="B772" s="27"/>
      <c r="C772" s="37"/>
      <c r="D772" s="26"/>
      <c r="E772" s="26"/>
      <c r="F772" s="30"/>
    </row>
    <row r="773" spans="1:6" ht="15.75">
      <c r="A773" s="33" t="s">
        <v>236</v>
      </c>
      <c r="B773" s="27">
        <v>5102</v>
      </c>
      <c r="C773" s="42" t="s">
        <v>438</v>
      </c>
      <c r="D773" s="26" t="s">
        <v>439</v>
      </c>
      <c r="E773" s="26" t="s">
        <v>440</v>
      </c>
      <c r="F773" s="30">
        <v>0.15</v>
      </c>
    </row>
    <row r="774" spans="1:6" ht="15.75">
      <c r="A774" s="26"/>
      <c r="B774" s="27"/>
      <c r="C774" s="38" t="s">
        <v>1044</v>
      </c>
      <c r="D774" s="26"/>
      <c r="E774" s="26"/>
      <c r="F774" s="30"/>
    </row>
    <row r="775" spans="1:6" ht="15.75">
      <c r="A775" s="26"/>
      <c r="B775" s="27"/>
      <c r="C775" s="37"/>
      <c r="D775" s="26"/>
      <c r="E775" s="26"/>
      <c r="F775" s="30"/>
    </row>
    <row r="776" spans="1:6" ht="15.75">
      <c r="A776" s="26"/>
      <c r="B776" s="27">
        <v>5104</v>
      </c>
      <c r="C776" s="42" t="s">
        <v>441</v>
      </c>
      <c r="D776" s="26" t="s">
        <v>433</v>
      </c>
      <c r="E776" s="26" t="s">
        <v>439</v>
      </c>
      <c r="F776" s="30">
        <v>0.41</v>
      </c>
    </row>
    <row r="777" spans="1:6" ht="15.75">
      <c r="A777" s="26"/>
      <c r="B777" s="27"/>
      <c r="C777" s="38" t="s">
        <v>1026</v>
      </c>
      <c r="D777" s="26"/>
      <c r="E777" s="26"/>
      <c r="F777" s="30"/>
    </row>
    <row r="778" spans="1:6" ht="15.75">
      <c r="A778" s="26"/>
      <c r="B778" s="27"/>
      <c r="C778" s="37"/>
      <c r="D778" s="26"/>
      <c r="E778" s="26"/>
      <c r="F778" s="30"/>
    </row>
    <row r="779" spans="1:6" ht="15.75">
      <c r="A779" s="26"/>
      <c r="B779" s="27">
        <v>5106</v>
      </c>
      <c r="C779" s="42" t="s">
        <v>442</v>
      </c>
      <c r="D779" s="26" t="s">
        <v>433</v>
      </c>
      <c r="E779" s="26" t="s">
        <v>443</v>
      </c>
      <c r="F779" s="30">
        <v>0.51</v>
      </c>
    </row>
    <row r="780" spans="1:6" ht="15.75">
      <c r="A780" s="26"/>
      <c r="B780" s="27"/>
      <c r="C780" s="38" t="s">
        <v>1044</v>
      </c>
      <c r="D780" s="26"/>
      <c r="E780" s="26"/>
      <c r="F780" s="30"/>
    </row>
    <row r="781" spans="1:6" ht="15.75">
      <c r="A781" s="26"/>
      <c r="B781" s="27"/>
      <c r="C781" s="37"/>
      <c r="D781" s="26"/>
      <c r="E781" s="26"/>
      <c r="F781" s="30"/>
    </row>
    <row r="782" spans="1:6" ht="15.75">
      <c r="A782" s="26"/>
      <c r="B782" s="27">
        <v>5110</v>
      </c>
      <c r="C782" s="42" t="s">
        <v>444</v>
      </c>
      <c r="D782" s="37" t="s">
        <v>437</v>
      </c>
      <c r="E782" s="26" t="s">
        <v>433</v>
      </c>
      <c r="F782" s="30">
        <v>0.33</v>
      </c>
    </row>
    <row r="783" spans="1:6" ht="15.75">
      <c r="A783" s="26"/>
      <c r="B783" s="27"/>
      <c r="C783" s="38" t="s">
        <v>1026</v>
      </c>
      <c r="D783" s="37"/>
      <c r="E783" s="26"/>
      <c r="F783" s="30"/>
    </row>
    <row r="784" spans="1:6" ht="15.75">
      <c r="A784" s="26"/>
      <c r="B784" s="27"/>
      <c r="C784" s="38"/>
      <c r="D784" s="26"/>
      <c r="E784" s="26"/>
      <c r="F784" s="30"/>
    </row>
    <row r="785" spans="1:255" ht="15.75">
      <c r="A785" s="50"/>
      <c r="B785" s="72"/>
      <c r="C785" s="73"/>
      <c r="D785" s="50"/>
      <c r="E785" s="35" t="s">
        <v>169</v>
      </c>
      <c r="F785" s="36">
        <f>SUM(F773:F782)</f>
        <v>1.4</v>
      </c>
      <c r="H785" s="74"/>
      <c r="I785" s="74"/>
      <c r="J785" s="74"/>
      <c r="K785" s="74"/>
      <c r="L785" s="74"/>
      <c r="M785" s="74"/>
      <c r="N785" s="74"/>
      <c r="O785" s="74"/>
      <c r="P785" s="74"/>
      <c r="Q785" s="74"/>
      <c r="R785" s="74"/>
      <c r="S785" s="74"/>
      <c r="T785" s="74"/>
      <c r="U785" s="74"/>
      <c r="V785" s="74"/>
      <c r="W785" s="74"/>
      <c r="X785" s="74"/>
      <c r="Y785" s="74"/>
      <c r="Z785" s="74"/>
      <c r="AA785" s="74"/>
      <c r="AB785" s="74"/>
      <c r="AC785" s="74"/>
      <c r="AD785" s="74"/>
      <c r="AE785" s="74"/>
      <c r="AF785" s="74"/>
      <c r="AG785" s="74"/>
      <c r="AH785" s="74"/>
      <c r="AI785" s="74"/>
      <c r="AJ785" s="74"/>
      <c r="AK785" s="74"/>
      <c r="AL785" s="74"/>
      <c r="AM785" s="74"/>
      <c r="AN785" s="74"/>
      <c r="AO785" s="74"/>
      <c r="AP785" s="74"/>
      <c r="AQ785" s="74"/>
      <c r="AR785" s="74"/>
      <c r="AS785" s="74"/>
      <c r="AT785" s="74"/>
      <c r="AU785" s="74"/>
      <c r="AV785" s="74"/>
      <c r="AW785" s="74"/>
      <c r="AX785" s="74"/>
      <c r="AY785" s="74"/>
      <c r="AZ785" s="74"/>
      <c r="BA785" s="74"/>
      <c r="BB785" s="74"/>
      <c r="BC785" s="74"/>
      <c r="BD785" s="74"/>
      <c r="BE785" s="74"/>
      <c r="BF785" s="74"/>
      <c r="BG785" s="74"/>
      <c r="BH785" s="74"/>
      <c r="BI785" s="74"/>
      <c r="BJ785" s="74"/>
      <c r="BK785" s="74"/>
      <c r="BL785" s="74"/>
      <c r="BM785" s="74"/>
      <c r="BN785" s="74"/>
      <c r="BO785" s="74"/>
      <c r="BP785" s="74"/>
      <c r="BQ785" s="74"/>
      <c r="BR785" s="74"/>
      <c r="BS785" s="74"/>
      <c r="BT785" s="74"/>
      <c r="BU785" s="74"/>
      <c r="BV785" s="74"/>
      <c r="BW785" s="74"/>
      <c r="BX785" s="74"/>
      <c r="BY785" s="74"/>
      <c r="BZ785" s="74"/>
      <c r="CA785" s="74"/>
      <c r="CB785" s="74"/>
      <c r="CC785" s="74"/>
      <c r="CD785" s="74"/>
      <c r="CE785" s="74"/>
      <c r="CF785" s="74"/>
      <c r="CG785" s="74"/>
      <c r="CH785" s="74"/>
      <c r="CI785" s="74"/>
      <c r="CJ785" s="74"/>
      <c r="CK785" s="74"/>
      <c r="CL785" s="74"/>
      <c r="CM785" s="74"/>
      <c r="CN785" s="74"/>
      <c r="CO785" s="74"/>
      <c r="CP785" s="74"/>
      <c r="CQ785" s="74"/>
      <c r="CR785" s="74"/>
      <c r="CS785" s="74"/>
      <c r="CT785" s="74"/>
      <c r="CU785" s="74"/>
      <c r="CV785" s="74"/>
      <c r="CW785" s="74"/>
      <c r="CX785" s="74"/>
      <c r="CY785" s="74"/>
      <c r="CZ785" s="74"/>
      <c r="DA785" s="74"/>
      <c r="DB785" s="74"/>
      <c r="DC785" s="74"/>
      <c r="DD785" s="74"/>
      <c r="DE785" s="74"/>
      <c r="DF785" s="74"/>
      <c r="DG785" s="74"/>
      <c r="DH785" s="74"/>
      <c r="DI785" s="74"/>
      <c r="DJ785" s="74"/>
      <c r="DK785" s="74"/>
      <c r="DL785" s="74"/>
      <c r="DM785" s="74"/>
      <c r="DN785" s="74"/>
      <c r="DO785" s="74"/>
      <c r="DP785" s="74"/>
      <c r="DQ785" s="74"/>
      <c r="DR785" s="74"/>
      <c r="DS785" s="74"/>
      <c r="DT785" s="74"/>
      <c r="DU785" s="74"/>
      <c r="DV785" s="74"/>
      <c r="DW785" s="74"/>
      <c r="DX785" s="74"/>
      <c r="DY785" s="74"/>
      <c r="DZ785" s="74"/>
      <c r="EA785" s="74"/>
      <c r="EB785" s="74"/>
      <c r="EC785" s="74"/>
      <c r="ED785" s="74"/>
      <c r="EE785" s="74"/>
      <c r="EF785" s="74"/>
      <c r="EG785" s="74"/>
      <c r="EH785" s="74"/>
      <c r="EI785" s="74"/>
      <c r="EJ785" s="74"/>
      <c r="EK785" s="74"/>
      <c r="EL785" s="74"/>
      <c r="EM785" s="74"/>
      <c r="EN785" s="74"/>
      <c r="EO785" s="74"/>
      <c r="EP785" s="74"/>
      <c r="EQ785" s="74"/>
      <c r="ER785" s="74"/>
      <c r="ES785" s="74"/>
      <c r="ET785" s="74"/>
      <c r="EU785" s="74"/>
      <c r="EV785" s="74"/>
      <c r="EW785" s="74"/>
      <c r="EX785" s="74"/>
      <c r="EY785" s="74"/>
      <c r="EZ785" s="74"/>
      <c r="FA785" s="74"/>
      <c r="FB785" s="74"/>
      <c r="FC785" s="74"/>
      <c r="FD785" s="74"/>
      <c r="FE785" s="74"/>
      <c r="FF785" s="74"/>
      <c r="FG785" s="74"/>
      <c r="FH785" s="74"/>
      <c r="FI785" s="74"/>
      <c r="FJ785" s="74"/>
      <c r="FK785" s="74"/>
      <c r="FL785" s="74"/>
      <c r="FM785" s="74"/>
      <c r="FN785" s="74"/>
      <c r="FO785" s="74"/>
      <c r="FP785" s="74"/>
      <c r="FQ785" s="74"/>
      <c r="FR785" s="74"/>
      <c r="FS785" s="74"/>
      <c r="FT785" s="74"/>
      <c r="FU785" s="74"/>
      <c r="FV785" s="74"/>
      <c r="FW785" s="74"/>
      <c r="FX785" s="74"/>
      <c r="FY785" s="74"/>
      <c r="FZ785" s="74"/>
      <c r="GA785" s="74"/>
      <c r="GB785" s="74"/>
      <c r="GC785" s="74"/>
      <c r="GD785" s="74"/>
      <c r="GE785" s="74"/>
      <c r="GF785" s="74"/>
      <c r="GG785" s="74"/>
      <c r="GH785" s="74"/>
      <c r="GI785" s="74"/>
      <c r="GJ785" s="74"/>
      <c r="GK785" s="74"/>
      <c r="GL785" s="74"/>
      <c r="GM785" s="74"/>
      <c r="GN785" s="74"/>
      <c r="GO785" s="74"/>
      <c r="GP785" s="74"/>
      <c r="GQ785" s="74"/>
      <c r="GR785" s="74"/>
      <c r="GS785" s="74"/>
      <c r="GT785" s="74"/>
      <c r="GU785" s="74"/>
      <c r="GV785" s="74"/>
      <c r="GW785" s="74"/>
      <c r="GX785" s="74"/>
      <c r="GY785" s="74"/>
      <c r="GZ785" s="74"/>
      <c r="HA785" s="74"/>
      <c r="HB785" s="74"/>
      <c r="HC785" s="74"/>
      <c r="HD785" s="74"/>
      <c r="HE785" s="74"/>
      <c r="HF785" s="74"/>
      <c r="HG785" s="74"/>
      <c r="HH785" s="74"/>
      <c r="HI785" s="74"/>
      <c r="HJ785" s="74"/>
      <c r="HK785" s="74"/>
      <c r="HL785" s="74"/>
      <c r="HM785" s="74"/>
      <c r="HN785" s="74"/>
      <c r="HO785" s="74"/>
      <c r="HP785" s="74"/>
      <c r="HQ785" s="74"/>
      <c r="HR785" s="74"/>
      <c r="HS785" s="74"/>
      <c r="HT785" s="74"/>
      <c r="HU785" s="74"/>
      <c r="HV785" s="74"/>
      <c r="HW785" s="74"/>
      <c r="HX785" s="74"/>
      <c r="HY785" s="74"/>
      <c r="HZ785" s="74"/>
      <c r="IA785" s="74"/>
      <c r="IB785" s="74"/>
      <c r="IC785" s="74"/>
      <c r="ID785" s="74"/>
      <c r="IE785" s="74"/>
      <c r="IF785" s="74"/>
      <c r="IG785" s="74"/>
      <c r="IH785" s="74"/>
      <c r="II785" s="74"/>
      <c r="IJ785" s="74"/>
      <c r="IK785" s="74"/>
      <c r="IL785" s="74"/>
      <c r="IM785" s="74"/>
      <c r="IN785" s="74"/>
      <c r="IO785" s="74"/>
      <c r="IP785" s="74"/>
      <c r="IQ785" s="74"/>
      <c r="IR785" s="74"/>
      <c r="IS785" s="74"/>
      <c r="IT785" s="74"/>
      <c r="IU785" s="74"/>
    </row>
    <row r="786" spans="1:255" ht="15.75">
      <c r="A786" s="50"/>
      <c r="B786" s="72"/>
      <c r="C786" s="73"/>
      <c r="D786" s="50"/>
      <c r="E786" s="35"/>
      <c r="F786" s="36"/>
      <c r="H786" s="74"/>
      <c r="I786" s="74"/>
      <c r="J786" s="74"/>
      <c r="K786" s="74"/>
      <c r="L786" s="74"/>
      <c r="M786" s="74"/>
      <c r="N786" s="74"/>
      <c r="O786" s="74"/>
      <c r="P786" s="74"/>
      <c r="Q786" s="74"/>
      <c r="R786" s="74"/>
      <c r="S786" s="74"/>
      <c r="T786" s="74"/>
      <c r="U786" s="74"/>
      <c r="V786" s="74"/>
      <c r="W786" s="74"/>
      <c r="X786" s="74"/>
      <c r="Y786" s="74"/>
      <c r="Z786" s="74"/>
      <c r="AA786" s="74"/>
      <c r="AB786" s="74"/>
      <c r="AC786" s="74"/>
      <c r="AD786" s="74"/>
      <c r="AE786" s="74"/>
      <c r="AF786" s="74"/>
      <c r="AG786" s="74"/>
      <c r="AH786" s="74"/>
      <c r="AI786" s="74"/>
      <c r="AJ786" s="74"/>
      <c r="AK786" s="74"/>
      <c r="AL786" s="74"/>
      <c r="AM786" s="74"/>
      <c r="AN786" s="74"/>
      <c r="AO786" s="74"/>
      <c r="AP786" s="74"/>
      <c r="AQ786" s="74"/>
      <c r="AR786" s="74"/>
      <c r="AS786" s="74"/>
      <c r="AT786" s="74"/>
      <c r="AU786" s="74"/>
      <c r="AV786" s="74"/>
      <c r="AW786" s="74"/>
      <c r="AX786" s="74"/>
      <c r="AY786" s="74"/>
      <c r="AZ786" s="74"/>
      <c r="BA786" s="74"/>
      <c r="BB786" s="74"/>
      <c r="BC786" s="74"/>
      <c r="BD786" s="74"/>
      <c r="BE786" s="74"/>
      <c r="BF786" s="74"/>
      <c r="BG786" s="74"/>
      <c r="BH786" s="74"/>
      <c r="BI786" s="74"/>
      <c r="BJ786" s="74"/>
      <c r="BK786" s="74"/>
      <c r="BL786" s="74"/>
      <c r="BM786" s="74"/>
      <c r="BN786" s="74"/>
      <c r="BO786" s="74"/>
      <c r="BP786" s="74"/>
      <c r="BQ786" s="74"/>
      <c r="BR786" s="74"/>
      <c r="BS786" s="74"/>
      <c r="BT786" s="74"/>
      <c r="BU786" s="74"/>
      <c r="BV786" s="74"/>
      <c r="BW786" s="74"/>
      <c r="BX786" s="74"/>
      <c r="BY786" s="74"/>
      <c r="BZ786" s="74"/>
      <c r="CA786" s="74"/>
      <c r="CB786" s="74"/>
      <c r="CC786" s="74"/>
      <c r="CD786" s="74"/>
      <c r="CE786" s="74"/>
      <c r="CF786" s="74"/>
      <c r="CG786" s="74"/>
      <c r="CH786" s="74"/>
      <c r="CI786" s="74"/>
      <c r="CJ786" s="74"/>
      <c r="CK786" s="74"/>
      <c r="CL786" s="74"/>
      <c r="CM786" s="74"/>
      <c r="CN786" s="74"/>
      <c r="CO786" s="74"/>
      <c r="CP786" s="74"/>
      <c r="CQ786" s="74"/>
      <c r="CR786" s="74"/>
      <c r="CS786" s="74"/>
      <c r="CT786" s="74"/>
      <c r="CU786" s="74"/>
      <c r="CV786" s="74"/>
      <c r="CW786" s="74"/>
      <c r="CX786" s="74"/>
      <c r="CY786" s="74"/>
      <c r="CZ786" s="74"/>
      <c r="DA786" s="74"/>
      <c r="DB786" s="74"/>
      <c r="DC786" s="74"/>
      <c r="DD786" s="74"/>
      <c r="DE786" s="74"/>
      <c r="DF786" s="74"/>
      <c r="DG786" s="74"/>
      <c r="DH786" s="74"/>
      <c r="DI786" s="74"/>
      <c r="DJ786" s="74"/>
      <c r="DK786" s="74"/>
      <c r="DL786" s="74"/>
      <c r="DM786" s="74"/>
      <c r="DN786" s="74"/>
      <c r="DO786" s="74"/>
      <c r="DP786" s="74"/>
      <c r="DQ786" s="74"/>
      <c r="DR786" s="74"/>
      <c r="DS786" s="74"/>
      <c r="DT786" s="74"/>
      <c r="DU786" s="74"/>
      <c r="DV786" s="74"/>
      <c r="DW786" s="74"/>
      <c r="DX786" s="74"/>
      <c r="DY786" s="74"/>
      <c r="DZ786" s="74"/>
      <c r="EA786" s="74"/>
      <c r="EB786" s="74"/>
      <c r="EC786" s="74"/>
      <c r="ED786" s="74"/>
      <c r="EE786" s="74"/>
      <c r="EF786" s="74"/>
      <c r="EG786" s="74"/>
      <c r="EH786" s="74"/>
      <c r="EI786" s="74"/>
      <c r="EJ786" s="74"/>
      <c r="EK786" s="74"/>
      <c r="EL786" s="74"/>
      <c r="EM786" s="74"/>
      <c r="EN786" s="74"/>
      <c r="EO786" s="74"/>
      <c r="EP786" s="74"/>
      <c r="EQ786" s="74"/>
      <c r="ER786" s="74"/>
      <c r="ES786" s="74"/>
      <c r="ET786" s="74"/>
      <c r="EU786" s="74"/>
      <c r="EV786" s="74"/>
      <c r="EW786" s="74"/>
      <c r="EX786" s="74"/>
      <c r="EY786" s="74"/>
      <c r="EZ786" s="74"/>
      <c r="FA786" s="74"/>
      <c r="FB786" s="74"/>
      <c r="FC786" s="74"/>
      <c r="FD786" s="74"/>
      <c r="FE786" s="74"/>
      <c r="FF786" s="74"/>
      <c r="FG786" s="74"/>
      <c r="FH786" s="74"/>
      <c r="FI786" s="74"/>
      <c r="FJ786" s="74"/>
      <c r="FK786" s="74"/>
      <c r="FL786" s="74"/>
      <c r="FM786" s="74"/>
      <c r="FN786" s="74"/>
      <c r="FO786" s="74"/>
      <c r="FP786" s="74"/>
      <c r="FQ786" s="74"/>
      <c r="FR786" s="74"/>
      <c r="FS786" s="74"/>
      <c r="FT786" s="74"/>
      <c r="FU786" s="74"/>
      <c r="FV786" s="74"/>
      <c r="FW786" s="74"/>
      <c r="FX786" s="74"/>
      <c r="FY786" s="74"/>
      <c r="FZ786" s="74"/>
      <c r="GA786" s="74"/>
      <c r="GB786" s="74"/>
      <c r="GC786" s="74"/>
      <c r="GD786" s="74"/>
      <c r="GE786" s="74"/>
      <c r="GF786" s="74"/>
      <c r="GG786" s="74"/>
      <c r="GH786" s="74"/>
      <c r="GI786" s="74"/>
      <c r="GJ786" s="74"/>
      <c r="GK786" s="74"/>
      <c r="GL786" s="74"/>
      <c r="GM786" s="74"/>
      <c r="GN786" s="74"/>
      <c r="GO786" s="74"/>
      <c r="GP786" s="74"/>
      <c r="GQ786" s="74"/>
      <c r="GR786" s="74"/>
      <c r="GS786" s="74"/>
      <c r="GT786" s="74"/>
      <c r="GU786" s="74"/>
      <c r="GV786" s="74"/>
      <c r="GW786" s="74"/>
      <c r="GX786" s="74"/>
      <c r="GY786" s="74"/>
      <c r="GZ786" s="74"/>
      <c r="HA786" s="74"/>
      <c r="HB786" s="74"/>
      <c r="HC786" s="74"/>
      <c r="HD786" s="74"/>
      <c r="HE786" s="74"/>
      <c r="HF786" s="74"/>
      <c r="HG786" s="74"/>
      <c r="HH786" s="74"/>
      <c r="HI786" s="74"/>
      <c r="HJ786" s="74"/>
      <c r="HK786" s="74"/>
      <c r="HL786" s="74"/>
      <c r="HM786" s="74"/>
      <c r="HN786" s="74"/>
      <c r="HO786" s="74"/>
      <c r="HP786" s="74"/>
      <c r="HQ786" s="74"/>
      <c r="HR786" s="74"/>
      <c r="HS786" s="74"/>
      <c r="HT786" s="74"/>
      <c r="HU786" s="74"/>
      <c r="HV786" s="74"/>
      <c r="HW786" s="74"/>
      <c r="HX786" s="74"/>
      <c r="HY786" s="74"/>
      <c r="HZ786" s="74"/>
      <c r="IA786" s="74"/>
      <c r="IB786" s="74"/>
      <c r="IC786" s="74"/>
      <c r="ID786" s="74"/>
      <c r="IE786" s="74"/>
      <c r="IF786" s="74"/>
      <c r="IG786" s="74"/>
      <c r="IH786" s="74"/>
      <c r="II786" s="74"/>
      <c r="IJ786" s="74"/>
      <c r="IK786" s="74"/>
      <c r="IL786" s="74"/>
      <c r="IM786" s="74"/>
      <c r="IN786" s="74"/>
      <c r="IO786" s="74"/>
      <c r="IP786" s="74"/>
      <c r="IQ786" s="74"/>
      <c r="IR786" s="74"/>
      <c r="IS786" s="74"/>
      <c r="IT786" s="74"/>
      <c r="IU786" s="74"/>
    </row>
    <row r="787" spans="1:7" ht="15.75">
      <c r="A787" s="26"/>
      <c r="B787" s="27"/>
      <c r="C787" s="37"/>
      <c r="D787" s="29" t="s">
        <v>17</v>
      </c>
      <c r="E787" s="26"/>
      <c r="F787" s="30"/>
      <c r="G787" s="80"/>
    </row>
    <row r="788" spans="1:7" ht="15.75">
      <c r="A788" s="26"/>
      <c r="B788" s="27"/>
      <c r="C788" s="37"/>
      <c r="D788" s="31" t="s">
        <v>18</v>
      </c>
      <c r="E788" s="26"/>
      <c r="F788" s="30"/>
      <c r="G788" s="80"/>
    </row>
    <row r="789" spans="1:7" ht="15.75">
      <c r="A789" s="26"/>
      <c r="B789" s="27"/>
      <c r="C789" s="37"/>
      <c r="D789" s="32"/>
      <c r="E789" s="26"/>
      <c r="F789" s="30"/>
      <c r="G789" s="80"/>
    </row>
    <row r="790" spans="1:7" ht="15.75">
      <c r="A790" s="33" t="s">
        <v>201</v>
      </c>
      <c r="B790" s="27"/>
      <c r="C790" s="42" t="s">
        <v>429</v>
      </c>
      <c r="D790" s="26" t="s">
        <v>445</v>
      </c>
      <c r="E790" s="26" t="s">
        <v>446</v>
      </c>
      <c r="F790" s="30">
        <v>4.965</v>
      </c>
      <c r="G790" s="80"/>
    </row>
    <row r="791" spans="1:7" ht="15.75">
      <c r="A791" s="26"/>
      <c r="B791" s="27"/>
      <c r="C791" s="37"/>
      <c r="D791" s="26"/>
      <c r="E791" s="26"/>
      <c r="F791" s="30"/>
      <c r="G791" s="80"/>
    </row>
    <row r="792" spans="1:7" ht="15.75">
      <c r="A792" s="26"/>
      <c r="B792" s="27"/>
      <c r="C792" s="42" t="s">
        <v>447</v>
      </c>
      <c r="D792" s="26" t="s">
        <v>448</v>
      </c>
      <c r="E792" s="26" t="s">
        <v>429</v>
      </c>
      <c r="F792" s="30">
        <v>1.428</v>
      </c>
      <c r="G792" s="80"/>
    </row>
    <row r="793" spans="1:7" ht="15.75">
      <c r="A793" s="26"/>
      <c r="B793" s="27"/>
      <c r="C793" s="37"/>
      <c r="D793" s="26"/>
      <c r="E793" s="26"/>
      <c r="F793" s="30"/>
      <c r="G793" s="80"/>
    </row>
    <row r="794" spans="1:255" ht="15.75">
      <c r="A794" s="50"/>
      <c r="B794" s="72"/>
      <c r="C794" s="76"/>
      <c r="D794" s="50"/>
      <c r="E794" s="35" t="s">
        <v>203</v>
      </c>
      <c r="F794" s="36">
        <f>SUM(F790:F792)</f>
        <v>6.393</v>
      </c>
      <c r="G794" s="81"/>
      <c r="H794" s="74"/>
      <c r="I794" s="74"/>
      <c r="J794" s="74"/>
      <c r="K794" s="74"/>
      <c r="L794" s="74"/>
      <c r="M794" s="74"/>
      <c r="N794" s="74"/>
      <c r="O794" s="74"/>
      <c r="P794" s="74"/>
      <c r="Q794" s="74"/>
      <c r="R794" s="74"/>
      <c r="S794" s="74"/>
      <c r="T794" s="74"/>
      <c r="U794" s="74"/>
      <c r="V794" s="74"/>
      <c r="W794" s="74"/>
      <c r="X794" s="74"/>
      <c r="Y794" s="74"/>
      <c r="Z794" s="74"/>
      <c r="AA794" s="74"/>
      <c r="AB794" s="74"/>
      <c r="AC794" s="74"/>
      <c r="AD794" s="74"/>
      <c r="AE794" s="74"/>
      <c r="AF794" s="74"/>
      <c r="AG794" s="74"/>
      <c r="AH794" s="74"/>
      <c r="AI794" s="74"/>
      <c r="AJ794" s="74"/>
      <c r="AK794" s="74"/>
      <c r="AL794" s="74"/>
      <c r="AM794" s="74"/>
      <c r="AN794" s="74"/>
      <c r="AO794" s="74"/>
      <c r="AP794" s="74"/>
      <c r="AQ794" s="74"/>
      <c r="AR794" s="74"/>
      <c r="AS794" s="74"/>
      <c r="AT794" s="74"/>
      <c r="AU794" s="74"/>
      <c r="AV794" s="74"/>
      <c r="AW794" s="74"/>
      <c r="AX794" s="74"/>
      <c r="AY794" s="74"/>
      <c r="AZ794" s="74"/>
      <c r="BA794" s="74"/>
      <c r="BB794" s="74"/>
      <c r="BC794" s="74"/>
      <c r="BD794" s="74"/>
      <c r="BE794" s="74"/>
      <c r="BF794" s="74"/>
      <c r="BG794" s="74"/>
      <c r="BH794" s="74"/>
      <c r="BI794" s="74"/>
      <c r="BJ794" s="74"/>
      <c r="BK794" s="74"/>
      <c r="BL794" s="74"/>
      <c r="BM794" s="74"/>
      <c r="BN794" s="74"/>
      <c r="BO794" s="74"/>
      <c r="BP794" s="74"/>
      <c r="BQ794" s="74"/>
      <c r="BR794" s="74"/>
      <c r="BS794" s="74"/>
      <c r="BT794" s="74"/>
      <c r="BU794" s="74"/>
      <c r="BV794" s="74"/>
      <c r="BW794" s="74"/>
      <c r="BX794" s="74"/>
      <c r="BY794" s="74"/>
      <c r="BZ794" s="74"/>
      <c r="CA794" s="74"/>
      <c r="CB794" s="74"/>
      <c r="CC794" s="74"/>
      <c r="CD794" s="74"/>
      <c r="CE794" s="74"/>
      <c r="CF794" s="74"/>
      <c r="CG794" s="74"/>
      <c r="CH794" s="74"/>
      <c r="CI794" s="74"/>
      <c r="CJ794" s="74"/>
      <c r="CK794" s="74"/>
      <c r="CL794" s="74"/>
      <c r="CM794" s="74"/>
      <c r="CN794" s="74"/>
      <c r="CO794" s="74"/>
      <c r="CP794" s="74"/>
      <c r="CQ794" s="74"/>
      <c r="CR794" s="74"/>
      <c r="CS794" s="74"/>
      <c r="CT794" s="74"/>
      <c r="CU794" s="74"/>
      <c r="CV794" s="74"/>
      <c r="CW794" s="74"/>
      <c r="CX794" s="74"/>
      <c r="CY794" s="74"/>
      <c r="CZ794" s="74"/>
      <c r="DA794" s="74"/>
      <c r="DB794" s="74"/>
      <c r="DC794" s="74"/>
      <c r="DD794" s="74"/>
      <c r="DE794" s="74"/>
      <c r="DF794" s="74"/>
      <c r="DG794" s="74"/>
      <c r="DH794" s="74"/>
      <c r="DI794" s="74"/>
      <c r="DJ794" s="74"/>
      <c r="DK794" s="74"/>
      <c r="DL794" s="74"/>
      <c r="DM794" s="74"/>
      <c r="DN794" s="74"/>
      <c r="DO794" s="74"/>
      <c r="DP794" s="74"/>
      <c r="DQ794" s="74"/>
      <c r="DR794" s="74"/>
      <c r="DS794" s="74"/>
      <c r="DT794" s="74"/>
      <c r="DU794" s="74"/>
      <c r="DV794" s="74"/>
      <c r="DW794" s="74"/>
      <c r="DX794" s="74"/>
      <c r="DY794" s="74"/>
      <c r="DZ794" s="74"/>
      <c r="EA794" s="74"/>
      <c r="EB794" s="74"/>
      <c r="EC794" s="74"/>
      <c r="ED794" s="74"/>
      <c r="EE794" s="74"/>
      <c r="EF794" s="74"/>
      <c r="EG794" s="74"/>
      <c r="EH794" s="74"/>
      <c r="EI794" s="74"/>
      <c r="EJ794" s="74"/>
      <c r="EK794" s="74"/>
      <c r="EL794" s="74"/>
      <c r="EM794" s="74"/>
      <c r="EN794" s="74"/>
      <c r="EO794" s="74"/>
      <c r="EP794" s="74"/>
      <c r="EQ794" s="74"/>
      <c r="ER794" s="74"/>
      <c r="ES794" s="74"/>
      <c r="ET794" s="74"/>
      <c r="EU794" s="74"/>
      <c r="EV794" s="74"/>
      <c r="EW794" s="74"/>
      <c r="EX794" s="74"/>
      <c r="EY794" s="74"/>
      <c r="EZ794" s="74"/>
      <c r="FA794" s="74"/>
      <c r="FB794" s="74"/>
      <c r="FC794" s="74"/>
      <c r="FD794" s="74"/>
      <c r="FE794" s="74"/>
      <c r="FF794" s="74"/>
      <c r="FG794" s="74"/>
      <c r="FH794" s="74"/>
      <c r="FI794" s="74"/>
      <c r="FJ794" s="74"/>
      <c r="FK794" s="74"/>
      <c r="FL794" s="74"/>
      <c r="FM794" s="74"/>
      <c r="FN794" s="74"/>
      <c r="FO794" s="74"/>
      <c r="FP794" s="74"/>
      <c r="FQ794" s="74"/>
      <c r="FR794" s="74"/>
      <c r="FS794" s="74"/>
      <c r="FT794" s="74"/>
      <c r="FU794" s="74"/>
      <c r="FV794" s="74"/>
      <c r="FW794" s="74"/>
      <c r="FX794" s="74"/>
      <c r="FY794" s="74"/>
      <c r="FZ794" s="74"/>
      <c r="GA794" s="74"/>
      <c r="GB794" s="74"/>
      <c r="GC794" s="74"/>
      <c r="GD794" s="74"/>
      <c r="GE794" s="74"/>
      <c r="GF794" s="74"/>
      <c r="GG794" s="74"/>
      <c r="GH794" s="74"/>
      <c r="GI794" s="74"/>
      <c r="GJ794" s="74"/>
      <c r="GK794" s="74"/>
      <c r="GL794" s="74"/>
      <c r="GM794" s="74"/>
      <c r="GN794" s="74"/>
      <c r="GO794" s="74"/>
      <c r="GP794" s="74"/>
      <c r="GQ794" s="74"/>
      <c r="GR794" s="74"/>
      <c r="GS794" s="74"/>
      <c r="GT794" s="74"/>
      <c r="GU794" s="74"/>
      <c r="GV794" s="74"/>
      <c r="GW794" s="74"/>
      <c r="GX794" s="74"/>
      <c r="GY794" s="74"/>
      <c r="GZ794" s="74"/>
      <c r="HA794" s="74"/>
      <c r="HB794" s="74"/>
      <c r="HC794" s="74"/>
      <c r="HD794" s="74"/>
      <c r="HE794" s="74"/>
      <c r="HF794" s="74"/>
      <c r="HG794" s="74"/>
      <c r="HH794" s="74"/>
      <c r="HI794" s="74"/>
      <c r="HJ794" s="74"/>
      <c r="HK794" s="74"/>
      <c r="HL794" s="74"/>
      <c r="HM794" s="74"/>
      <c r="HN794" s="74"/>
      <c r="HO794" s="74"/>
      <c r="HP794" s="74"/>
      <c r="HQ794" s="74"/>
      <c r="HR794" s="74"/>
      <c r="HS794" s="74"/>
      <c r="HT794" s="74"/>
      <c r="HU794" s="74"/>
      <c r="HV794" s="74"/>
      <c r="HW794" s="74"/>
      <c r="HX794" s="74"/>
      <c r="HY794" s="74"/>
      <c r="HZ794" s="74"/>
      <c r="IA794" s="74"/>
      <c r="IB794" s="74"/>
      <c r="IC794" s="74"/>
      <c r="ID794" s="74"/>
      <c r="IE794" s="74"/>
      <c r="IF794" s="74"/>
      <c r="IG794" s="74"/>
      <c r="IH794" s="74"/>
      <c r="II794" s="74"/>
      <c r="IJ794" s="74"/>
      <c r="IK794" s="74"/>
      <c r="IL794" s="74"/>
      <c r="IM794" s="74"/>
      <c r="IN794" s="74"/>
      <c r="IO794" s="74"/>
      <c r="IP794" s="74"/>
      <c r="IQ794" s="74"/>
      <c r="IR794" s="74"/>
      <c r="IS794" s="74"/>
      <c r="IT794" s="74"/>
      <c r="IU794" s="74"/>
    </row>
    <row r="795" spans="1:7" ht="15.75">
      <c r="A795" s="26"/>
      <c r="B795" s="27"/>
      <c r="C795" s="37"/>
      <c r="D795" s="26"/>
      <c r="E795" s="26"/>
      <c r="F795" s="30"/>
      <c r="G795" s="80"/>
    </row>
    <row r="796" spans="1:7" ht="15.75">
      <c r="A796" s="33" t="s">
        <v>359</v>
      </c>
      <c r="B796" s="27"/>
      <c r="C796" s="42" t="s">
        <v>449</v>
      </c>
      <c r="D796" s="26" t="s">
        <v>420</v>
      </c>
      <c r="E796" s="26" t="s">
        <v>450</v>
      </c>
      <c r="F796" s="30">
        <v>2.908</v>
      </c>
      <c r="G796" s="80"/>
    </row>
    <row r="797" spans="1:7" ht="15.75">
      <c r="A797" s="26"/>
      <c r="B797" s="27"/>
      <c r="C797" s="37"/>
      <c r="D797" s="26"/>
      <c r="E797" s="26"/>
      <c r="F797" s="30"/>
      <c r="G797" s="80"/>
    </row>
    <row r="798" spans="1:7" ht="15.75">
      <c r="A798" s="26"/>
      <c r="B798" s="27"/>
      <c r="C798" s="42" t="s">
        <v>451</v>
      </c>
      <c r="D798" s="26" t="s">
        <v>452</v>
      </c>
      <c r="E798" s="26" t="s">
        <v>380</v>
      </c>
      <c r="F798" s="30">
        <v>1.738</v>
      </c>
      <c r="G798" s="80"/>
    </row>
    <row r="799" spans="1:7" ht="15.75">
      <c r="A799" s="26"/>
      <c r="B799" s="27"/>
      <c r="C799" s="37"/>
      <c r="D799" s="26"/>
      <c r="E799" s="26"/>
      <c r="F799" s="30"/>
      <c r="G799" s="80"/>
    </row>
    <row r="800" spans="1:7" ht="15.75">
      <c r="A800" s="26"/>
      <c r="B800" s="27"/>
      <c r="C800" s="42" t="s">
        <v>453</v>
      </c>
      <c r="D800" s="26" t="s">
        <v>452</v>
      </c>
      <c r="E800" s="26" t="s">
        <v>449</v>
      </c>
      <c r="F800" s="30">
        <v>4.249</v>
      </c>
      <c r="G800" s="80"/>
    </row>
    <row r="801" spans="1:7" ht="15.75">
      <c r="A801" s="26"/>
      <c r="B801" s="27"/>
      <c r="C801" s="42" t="s">
        <v>454</v>
      </c>
      <c r="D801" s="26"/>
      <c r="E801" s="26"/>
      <c r="F801" s="30"/>
      <c r="G801" s="80"/>
    </row>
    <row r="802" spans="1:255" ht="15.75">
      <c r="A802" s="50"/>
      <c r="B802" s="72"/>
      <c r="C802" s="76"/>
      <c r="D802" s="50"/>
      <c r="E802" s="35" t="s">
        <v>106</v>
      </c>
      <c r="F802" s="36">
        <f>SUM(F796:F800)</f>
        <v>8.895</v>
      </c>
      <c r="G802" s="81"/>
      <c r="H802" s="74"/>
      <c r="I802" s="74"/>
      <c r="J802" s="74"/>
      <c r="K802" s="74"/>
      <c r="L802" s="74"/>
      <c r="M802" s="74"/>
      <c r="N802" s="74"/>
      <c r="O802" s="74"/>
      <c r="P802" s="74"/>
      <c r="Q802" s="74"/>
      <c r="R802" s="74"/>
      <c r="S802" s="74"/>
      <c r="T802" s="74"/>
      <c r="U802" s="74"/>
      <c r="V802" s="74"/>
      <c r="W802" s="74"/>
      <c r="X802" s="74"/>
      <c r="Y802" s="74"/>
      <c r="Z802" s="74"/>
      <c r="AA802" s="74"/>
      <c r="AB802" s="74"/>
      <c r="AC802" s="74"/>
      <c r="AD802" s="74"/>
      <c r="AE802" s="74"/>
      <c r="AF802" s="74"/>
      <c r="AG802" s="74"/>
      <c r="AH802" s="74"/>
      <c r="AI802" s="74"/>
      <c r="AJ802" s="74"/>
      <c r="AK802" s="74"/>
      <c r="AL802" s="74"/>
      <c r="AM802" s="74"/>
      <c r="AN802" s="74"/>
      <c r="AO802" s="74"/>
      <c r="AP802" s="74"/>
      <c r="AQ802" s="74"/>
      <c r="AR802" s="74"/>
      <c r="AS802" s="74"/>
      <c r="AT802" s="74"/>
      <c r="AU802" s="74"/>
      <c r="AV802" s="74"/>
      <c r="AW802" s="74"/>
      <c r="AX802" s="74"/>
      <c r="AY802" s="74"/>
      <c r="AZ802" s="74"/>
      <c r="BA802" s="74"/>
      <c r="BB802" s="74"/>
      <c r="BC802" s="74"/>
      <c r="BD802" s="74"/>
      <c r="BE802" s="74"/>
      <c r="BF802" s="74"/>
      <c r="BG802" s="74"/>
      <c r="BH802" s="74"/>
      <c r="BI802" s="74"/>
      <c r="BJ802" s="74"/>
      <c r="BK802" s="74"/>
      <c r="BL802" s="74"/>
      <c r="BM802" s="74"/>
      <c r="BN802" s="74"/>
      <c r="BO802" s="74"/>
      <c r="BP802" s="74"/>
      <c r="BQ802" s="74"/>
      <c r="BR802" s="74"/>
      <c r="BS802" s="74"/>
      <c r="BT802" s="74"/>
      <c r="BU802" s="74"/>
      <c r="BV802" s="74"/>
      <c r="BW802" s="74"/>
      <c r="BX802" s="74"/>
      <c r="BY802" s="74"/>
      <c r="BZ802" s="74"/>
      <c r="CA802" s="74"/>
      <c r="CB802" s="74"/>
      <c r="CC802" s="74"/>
      <c r="CD802" s="74"/>
      <c r="CE802" s="74"/>
      <c r="CF802" s="74"/>
      <c r="CG802" s="74"/>
      <c r="CH802" s="74"/>
      <c r="CI802" s="74"/>
      <c r="CJ802" s="74"/>
      <c r="CK802" s="74"/>
      <c r="CL802" s="74"/>
      <c r="CM802" s="74"/>
      <c r="CN802" s="74"/>
      <c r="CO802" s="74"/>
      <c r="CP802" s="74"/>
      <c r="CQ802" s="74"/>
      <c r="CR802" s="74"/>
      <c r="CS802" s="74"/>
      <c r="CT802" s="74"/>
      <c r="CU802" s="74"/>
      <c r="CV802" s="74"/>
      <c r="CW802" s="74"/>
      <c r="CX802" s="74"/>
      <c r="CY802" s="74"/>
      <c r="CZ802" s="74"/>
      <c r="DA802" s="74"/>
      <c r="DB802" s="74"/>
      <c r="DC802" s="74"/>
      <c r="DD802" s="74"/>
      <c r="DE802" s="74"/>
      <c r="DF802" s="74"/>
      <c r="DG802" s="74"/>
      <c r="DH802" s="74"/>
      <c r="DI802" s="74"/>
      <c r="DJ802" s="74"/>
      <c r="DK802" s="74"/>
      <c r="DL802" s="74"/>
      <c r="DM802" s="74"/>
      <c r="DN802" s="74"/>
      <c r="DO802" s="74"/>
      <c r="DP802" s="74"/>
      <c r="DQ802" s="74"/>
      <c r="DR802" s="74"/>
      <c r="DS802" s="74"/>
      <c r="DT802" s="74"/>
      <c r="DU802" s="74"/>
      <c r="DV802" s="74"/>
      <c r="DW802" s="74"/>
      <c r="DX802" s="74"/>
      <c r="DY802" s="74"/>
      <c r="DZ802" s="74"/>
      <c r="EA802" s="74"/>
      <c r="EB802" s="74"/>
      <c r="EC802" s="74"/>
      <c r="ED802" s="74"/>
      <c r="EE802" s="74"/>
      <c r="EF802" s="74"/>
      <c r="EG802" s="74"/>
      <c r="EH802" s="74"/>
      <c r="EI802" s="74"/>
      <c r="EJ802" s="74"/>
      <c r="EK802" s="74"/>
      <c r="EL802" s="74"/>
      <c r="EM802" s="74"/>
      <c r="EN802" s="74"/>
      <c r="EO802" s="74"/>
      <c r="EP802" s="74"/>
      <c r="EQ802" s="74"/>
      <c r="ER802" s="74"/>
      <c r="ES802" s="74"/>
      <c r="ET802" s="74"/>
      <c r="EU802" s="74"/>
      <c r="EV802" s="74"/>
      <c r="EW802" s="74"/>
      <c r="EX802" s="74"/>
      <c r="EY802" s="74"/>
      <c r="EZ802" s="74"/>
      <c r="FA802" s="74"/>
      <c r="FB802" s="74"/>
      <c r="FC802" s="74"/>
      <c r="FD802" s="74"/>
      <c r="FE802" s="74"/>
      <c r="FF802" s="74"/>
      <c r="FG802" s="74"/>
      <c r="FH802" s="74"/>
      <c r="FI802" s="74"/>
      <c r="FJ802" s="74"/>
      <c r="FK802" s="74"/>
      <c r="FL802" s="74"/>
      <c r="FM802" s="74"/>
      <c r="FN802" s="74"/>
      <c r="FO802" s="74"/>
      <c r="FP802" s="74"/>
      <c r="FQ802" s="74"/>
      <c r="FR802" s="74"/>
      <c r="FS802" s="74"/>
      <c r="FT802" s="74"/>
      <c r="FU802" s="74"/>
      <c r="FV802" s="74"/>
      <c r="FW802" s="74"/>
      <c r="FX802" s="74"/>
      <c r="FY802" s="74"/>
      <c r="FZ802" s="74"/>
      <c r="GA802" s="74"/>
      <c r="GB802" s="74"/>
      <c r="GC802" s="74"/>
      <c r="GD802" s="74"/>
      <c r="GE802" s="74"/>
      <c r="GF802" s="74"/>
      <c r="GG802" s="74"/>
      <c r="GH802" s="74"/>
      <c r="GI802" s="74"/>
      <c r="GJ802" s="74"/>
      <c r="GK802" s="74"/>
      <c r="GL802" s="74"/>
      <c r="GM802" s="74"/>
      <c r="GN802" s="74"/>
      <c r="GO802" s="74"/>
      <c r="GP802" s="74"/>
      <c r="GQ802" s="74"/>
      <c r="GR802" s="74"/>
      <c r="GS802" s="74"/>
      <c r="GT802" s="74"/>
      <c r="GU802" s="74"/>
      <c r="GV802" s="74"/>
      <c r="GW802" s="74"/>
      <c r="GX802" s="74"/>
      <c r="GY802" s="74"/>
      <c r="GZ802" s="74"/>
      <c r="HA802" s="74"/>
      <c r="HB802" s="74"/>
      <c r="HC802" s="74"/>
      <c r="HD802" s="74"/>
      <c r="HE802" s="74"/>
      <c r="HF802" s="74"/>
      <c r="HG802" s="74"/>
      <c r="HH802" s="74"/>
      <c r="HI802" s="74"/>
      <c r="HJ802" s="74"/>
      <c r="HK802" s="74"/>
      <c r="HL802" s="74"/>
      <c r="HM802" s="74"/>
      <c r="HN802" s="74"/>
      <c r="HO802" s="74"/>
      <c r="HP802" s="74"/>
      <c r="HQ802" s="74"/>
      <c r="HR802" s="74"/>
      <c r="HS802" s="74"/>
      <c r="HT802" s="74"/>
      <c r="HU802" s="74"/>
      <c r="HV802" s="74"/>
      <c r="HW802" s="74"/>
      <c r="HX802" s="74"/>
      <c r="HY802" s="74"/>
      <c r="HZ802" s="74"/>
      <c r="IA802" s="74"/>
      <c r="IB802" s="74"/>
      <c r="IC802" s="74"/>
      <c r="ID802" s="74"/>
      <c r="IE802" s="74"/>
      <c r="IF802" s="74"/>
      <c r="IG802" s="74"/>
      <c r="IH802" s="74"/>
      <c r="II802" s="74"/>
      <c r="IJ802" s="74"/>
      <c r="IK802" s="74"/>
      <c r="IL802" s="74"/>
      <c r="IM802" s="74"/>
      <c r="IN802" s="74"/>
      <c r="IO802" s="74"/>
      <c r="IP802" s="74"/>
      <c r="IQ802" s="74"/>
      <c r="IR802" s="74"/>
      <c r="IS802" s="74"/>
      <c r="IT802" s="74"/>
      <c r="IU802" s="74"/>
    </row>
    <row r="803" spans="1:6" ht="15.75">
      <c r="A803" s="26"/>
      <c r="B803" s="27"/>
      <c r="C803" s="37"/>
      <c r="D803" s="26"/>
      <c r="E803" s="26"/>
      <c r="F803" s="30"/>
    </row>
    <row r="804" spans="1:7" ht="15.75">
      <c r="A804" s="33" t="s">
        <v>330</v>
      </c>
      <c r="B804" s="27">
        <v>5202</v>
      </c>
      <c r="C804" s="42" t="s">
        <v>455</v>
      </c>
      <c r="D804" s="26" t="s">
        <v>456</v>
      </c>
      <c r="E804" s="26" t="s">
        <v>457</v>
      </c>
      <c r="F804" s="30">
        <v>0.68</v>
      </c>
      <c r="G804" s="80"/>
    </row>
    <row r="805" spans="1:7" ht="15.75">
      <c r="A805" s="26"/>
      <c r="B805" s="27"/>
      <c r="C805" s="38" t="s">
        <v>1034</v>
      </c>
      <c r="D805" s="26"/>
      <c r="E805" s="26"/>
      <c r="F805" s="30"/>
      <c r="G805" s="80"/>
    </row>
    <row r="806" spans="1:7" ht="15.75">
      <c r="A806" s="26"/>
      <c r="B806" s="27"/>
      <c r="C806" s="37"/>
      <c r="D806" s="26"/>
      <c r="E806" s="26"/>
      <c r="F806" s="30"/>
      <c r="G806" s="80"/>
    </row>
    <row r="807" spans="1:7" ht="15.75">
      <c r="A807" s="26"/>
      <c r="B807" s="27">
        <v>5206</v>
      </c>
      <c r="C807" s="42" t="s">
        <v>458</v>
      </c>
      <c r="D807" s="26" t="s">
        <v>459</v>
      </c>
      <c r="E807" s="26" t="s">
        <v>446</v>
      </c>
      <c r="F807" s="30">
        <v>1.72</v>
      </c>
      <c r="G807" s="80"/>
    </row>
    <row r="808" spans="1:7" ht="15.75">
      <c r="A808" s="26"/>
      <c r="B808" s="27"/>
      <c r="C808" s="38" t="s">
        <v>1034</v>
      </c>
      <c r="D808" s="26"/>
      <c r="E808" s="26"/>
      <c r="F808" s="30"/>
      <c r="G808" s="80"/>
    </row>
    <row r="809" spans="1:7" ht="15.75">
      <c r="A809" s="26"/>
      <c r="B809" s="27"/>
      <c r="C809" s="37"/>
      <c r="D809" s="26"/>
      <c r="E809" s="26"/>
      <c r="F809" s="30"/>
      <c r="G809" s="80"/>
    </row>
    <row r="810" spans="1:7" ht="15.75">
      <c r="A810" s="26"/>
      <c r="B810" s="27">
        <v>9998</v>
      </c>
      <c r="C810" s="42" t="s">
        <v>460</v>
      </c>
      <c r="D810" s="26" t="s">
        <v>461</v>
      </c>
      <c r="E810" s="26" t="s">
        <v>449</v>
      </c>
      <c r="F810" s="30">
        <v>1.507</v>
      </c>
      <c r="G810" s="80"/>
    </row>
    <row r="811" spans="1:7" ht="15.75">
      <c r="A811" s="26"/>
      <c r="B811" s="27"/>
      <c r="C811" s="38" t="s">
        <v>1032</v>
      </c>
      <c r="D811" s="26"/>
      <c r="E811" s="26"/>
      <c r="F811" s="30"/>
      <c r="G811" s="80"/>
    </row>
    <row r="812" spans="1:6" ht="15.75">
      <c r="A812" s="26"/>
      <c r="B812" s="33"/>
      <c r="C812" s="26"/>
      <c r="D812" s="26"/>
      <c r="E812" s="26"/>
      <c r="F812" s="26"/>
    </row>
    <row r="813" spans="1:6" ht="15.75">
      <c r="A813" s="26"/>
      <c r="B813" s="33"/>
      <c r="C813" s="26"/>
      <c r="D813" s="26"/>
      <c r="E813" s="26"/>
      <c r="F813" s="26"/>
    </row>
    <row r="814" spans="1:7" ht="15.75">
      <c r="A814" s="26"/>
      <c r="B814" s="27">
        <v>5222</v>
      </c>
      <c r="C814" s="42" t="s">
        <v>462</v>
      </c>
      <c r="D814" s="26" t="s">
        <v>452</v>
      </c>
      <c r="E814" s="26" t="s">
        <v>449</v>
      </c>
      <c r="F814" s="30">
        <v>4.04</v>
      </c>
      <c r="G814" s="80"/>
    </row>
    <row r="815" spans="1:7" ht="15.75">
      <c r="A815" s="26"/>
      <c r="B815" s="27"/>
      <c r="C815" s="38" t="s">
        <v>123</v>
      </c>
      <c r="D815" s="26"/>
      <c r="E815" s="26"/>
      <c r="F815" s="30"/>
      <c r="G815" s="80"/>
    </row>
    <row r="816" spans="1:7" ht="15.75">
      <c r="A816" s="26"/>
      <c r="B816" s="27"/>
      <c r="C816" s="38"/>
      <c r="D816" s="26"/>
      <c r="E816" s="26"/>
      <c r="F816" s="30"/>
      <c r="G816" s="80"/>
    </row>
    <row r="817" spans="1:7" ht="15.75">
      <c r="A817" s="26"/>
      <c r="B817" s="27">
        <v>5226</v>
      </c>
      <c r="C817" s="38" t="s">
        <v>459</v>
      </c>
      <c r="D817" s="26" t="s">
        <v>463</v>
      </c>
      <c r="E817" s="26" t="s">
        <v>464</v>
      </c>
      <c r="F817" s="30">
        <v>0.26</v>
      </c>
      <c r="G817" s="80"/>
    </row>
    <row r="818" spans="1:7" ht="15.75">
      <c r="A818" s="26"/>
      <c r="B818" s="27"/>
      <c r="C818" s="38" t="s">
        <v>1039</v>
      </c>
      <c r="D818" s="26"/>
      <c r="E818" s="26"/>
      <c r="F818" s="30"/>
      <c r="G818" s="80"/>
    </row>
    <row r="819" spans="1:255" ht="15.75">
      <c r="A819" s="50"/>
      <c r="B819" s="72"/>
      <c r="C819" s="76"/>
      <c r="D819" s="50"/>
      <c r="E819" s="35" t="s">
        <v>124</v>
      </c>
      <c r="F819" s="36">
        <f>SUM(F804:F817)</f>
        <v>8.207</v>
      </c>
      <c r="G819" s="81"/>
      <c r="H819" s="74"/>
      <c r="I819" s="74"/>
      <c r="J819" s="74"/>
      <c r="K819" s="74"/>
      <c r="L819" s="74"/>
      <c r="M819" s="74"/>
      <c r="N819" s="74"/>
      <c r="O819" s="74"/>
      <c r="P819" s="74"/>
      <c r="Q819" s="74"/>
      <c r="R819" s="74"/>
      <c r="S819" s="74"/>
      <c r="T819" s="74"/>
      <c r="U819" s="74"/>
      <c r="V819" s="74"/>
      <c r="W819" s="74"/>
      <c r="X819" s="74"/>
      <c r="Y819" s="74"/>
      <c r="Z819" s="74"/>
      <c r="AA819" s="74"/>
      <c r="AB819" s="74"/>
      <c r="AC819" s="74"/>
      <c r="AD819" s="74"/>
      <c r="AE819" s="74"/>
      <c r="AF819" s="74"/>
      <c r="AG819" s="74"/>
      <c r="AH819" s="74"/>
      <c r="AI819" s="74"/>
      <c r="AJ819" s="74"/>
      <c r="AK819" s="74"/>
      <c r="AL819" s="74"/>
      <c r="AM819" s="74"/>
      <c r="AN819" s="74"/>
      <c r="AO819" s="74"/>
      <c r="AP819" s="74"/>
      <c r="AQ819" s="74"/>
      <c r="AR819" s="74"/>
      <c r="AS819" s="74"/>
      <c r="AT819" s="74"/>
      <c r="AU819" s="74"/>
      <c r="AV819" s="74"/>
      <c r="AW819" s="74"/>
      <c r="AX819" s="74"/>
      <c r="AY819" s="74"/>
      <c r="AZ819" s="74"/>
      <c r="BA819" s="74"/>
      <c r="BB819" s="74"/>
      <c r="BC819" s="74"/>
      <c r="BD819" s="74"/>
      <c r="BE819" s="74"/>
      <c r="BF819" s="74"/>
      <c r="BG819" s="74"/>
      <c r="BH819" s="74"/>
      <c r="BI819" s="74"/>
      <c r="BJ819" s="74"/>
      <c r="BK819" s="74"/>
      <c r="BL819" s="74"/>
      <c r="BM819" s="74"/>
      <c r="BN819" s="74"/>
      <c r="BO819" s="74"/>
      <c r="BP819" s="74"/>
      <c r="BQ819" s="74"/>
      <c r="BR819" s="74"/>
      <c r="BS819" s="74"/>
      <c r="BT819" s="74"/>
      <c r="BU819" s="74"/>
      <c r="BV819" s="74"/>
      <c r="BW819" s="74"/>
      <c r="BX819" s="74"/>
      <c r="BY819" s="74"/>
      <c r="BZ819" s="74"/>
      <c r="CA819" s="74"/>
      <c r="CB819" s="74"/>
      <c r="CC819" s="74"/>
      <c r="CD819" s="74"/>
      <c r="CE819" s="74"/>
      <c r="CF819" s="74"/>
      <c r="CG819" s="74"/>
      <c r="CH819" s="74"/>
      <c r="CI819" s="74"/>
      <c r="CJ819" s="74"/>
      <c r="CK819" s="74"/>
      <c r="CL819" s="74"/>
      <c r="CM819" s="74"/>
      <c r="CN819" s="74"/>
      <c r="CO819" s="74"/>
      <c r="CP819" s="74"/>
      <c r="CQ819" s="74"/>
      <c r="CR819" s="74"/>
      <c r="CS819" s="74"/>
      <c r="CT819" s="74"/>
      <c r="CU819" s="74"/>
      <c r="CV819" s="74"/>
      <c r="CW819" s="74"/>
      <c r="CX819" s="74"/>
      <c r="CY819" s="74"/>
      <c r="CZ819" s="74"/>
      <c r="DA819" s="74"/>
      <c r="DB819" s="74"/>
      <c r="DC819" s="74"/>
      <c r="DD819" s="74"/>
      <c r="DE819" s="74"/>
      <c r="DF819" s="74"/>
      <c r="DG819" s="74"/>
      <c r="DH819" s="74"/>
      <c r="DI819" s="74"/>
      <c r="DJ819" s="74"/>
      <c r="DK819" s="74"/>
      <c r="DL819" s="74"/>
      <c r="DM819" s="74"/>
      <c r="DN819" s="74"/>
      <c r="DO819" s="74"/>
      <c r="DP819" s="74"/>
      <c r="DQ819" s="74"/>
      <c r="DR819" s="74"/>
      <c r="DS819" s="74"/>
      <c r="DT819" s="74"/>
      <c r="DU819" s="74"/>
      <c r="DV819" s="74"/>
      <c r="DW819" s="74"/>
      <c r="DX819" s="74"/>
      <c r="DY819" s="74"/>
      <c r="DZ819" s="74"/>
      <c r="EA819" s="74"/>
      <c r="EB819" s="74"/>
      <c r="EC819" s="74"/>
      <c r="ED819" s="74"/>
      <c r="EE819" s="74"/>
      <c r="EF819" s="74"/>
      <c r="EG819" s="74"/>
      <c r="EH819" s="74"/>
      <c r="EI819" s="74"/>
      <c r="EJ819" s="74"/>
      <c r="EK819" s="74"/>
      <c r="EL819" s="74"/>
      <c r="EM819" s="74"/>
      <c r="EN819" s="74"/>
      <c r="EO819" s="74"/>
      <c r="EP819" s="74"/>
      <c r="EQ819" s="74"/>
      <c r="ER819" s="74"/>
      <c r="ES819" s="74"/>
      <c r="ET819" s="74"/>
      <c r="EU819" s="74"/>
      <c r="EV819" s="74"/>
      <c r="EW819" s="74"/>
      <c r="EX819" s="74"/>
      <c r="EY819" s="74"/>
      <c r="EZ819" s="74"/>
      <c r="FA819" s="74"/>
      <c r="FB819" s="74"/>
      <c r="FC819" s="74"/>
      <c r="FD819" s="74"/>
      <c r="FE819" s="74"/>
      <c r="FF819" s="74"/>
      <c r="FG819" s="74"/>
      <c r="FH819" s="74"/>
      <c r="FI819" s="74"/>
      <c r="FJ819" s="74"/>
      <c r="FK819" s="74"/>
      <c r="FL819" s="74"/>
      <c r="FM819" s="74"/>
      <c r="FN819" s="74"/>
      <c r="FO819" s="74"/>
      <c r="FP819" s="74"/>
      <c r="FQ819" s="74"/>
      <c r="FR819" s="74"/>
      <c r="FS819" s="74"/>
      <c r="FT819" s="74"/>
      <c r="FU819" s="74"/>
      <c r="FV819" s="74"/>
      <c r="FW819" s="74"/>
      <c r="FX819" s="74"/>
      <c r="FY819" s="74"/>
      <c r="FZ819" s="74"/>
      <c r="GA819" s="74"/>
      <c r="GB819" s="74"/>
      <c r="GC819" s="74"/>
      <c r="GD819" s="74"/>
      <c r="GE819" s="74"/>
      <c r="GF819" s="74"/>
      <c r="GG819" s="74"/>
      <c r="GH819" s="74"/>
      <c r="GI819" s="74"/>
      <c r="GJ819" s="74"/>
      <c r="GK819" s="74"/>
      <c r="GL819" s="74"/>
      <c r="GM819" s="74"/>
      <c r="GN819" s="74"/>
      <c r="GO819" s="74"/>
      <c r="GP819" s="74"/>
      <c r="GQ819" s="74"/>
      <c r="GR819" s="74"/>
      <c r="GS819" s="74"/>
      <c r="GT819" s="74"/>
      <c r="GU819" s="74"/>
      <c r="GV819" s="74"/>
      <c r="GW819" s="74"/>
      <c r="GX819" s="74"/>
      <c r="GY819" s="74"/>
      <c r="GZ819" s="74"/>
      <c r="HA819" s="74"/>
      <c r="HB819" s="74"/>
      <c r="HC819" s="74"/>
      <c r="HD819" s="74"/>
      <c r="HE819" s="74"/>
      <c r="HF819" s="74"/>
      <c r="HG819" s="74"/>
      <c r="HH819" s="74"/>
      <c r="HI819" s="74"/>
      <c r="HJ819" s="74"/>
      <c r="HK819" s="74"/>
      <c r="HL819" s="74"/>
      <c r="HM819" s="74"/>
      <c r="HN819" s="74"/>
      <c r="HO819" s="74"/>
      <c r="HP819" s="74"/>
      <c r="HQ819" s="74"/>
      <c r="HR819" s="74"/>
      <c r="HS819" s="74"/>
      <c r="HT819" s="74"/>
      <c r="HU819" s="74"/>
      <c r="HV819" s="74"/>
      <c r="HW819" s="74"/>
      <c r="HX819" s="74"/>
      <c r="HY819" s="74"/>
      <c r="HZ819" s="74"/>
      <c r="IA819" s="74"/>
      <c r="IB819" s="74"/>
      <c r="IC819" s="74"/>
      <c r="ID819" s="74"/>
      <c r="IE819" s="74"/>
      <c r="IF819" s="74"/>
      <c r="IG819" s="74"/>
      <c r="IH819" s="74"/>
      <c r="II819" s="74"/>
      <c r="IJ819" s="74"/>
      <c r="IK819" s="74"/>
      <c r="IL819" s="74"/>
      <c r="IM819" s="74"/>
      <c r="IN819" s="74"/>
      <c r="IO819" s="74"/>
      <c r="IP819" s="74"/>
      <c r="IQ819" s="74"/>
      <c r="IR819" s="74"/>
      <c r="IS819" s="74"/>
      <c r="IT819" s="74"/>
      <c r="IU819" s="74"/>
    </row>
    <row r="820" spans="1:7" ht="15.75">
      <c r="A820" s="26"/>
      <c r="B820" s="27"/>
      <c r="C820" s="37"/>
      <c r="D820" s="26"/>
      <c r="E820" s="26"/>
      <c r="F820" s="30"/>
      <c r="G820" s="80"/>
    </row>
    <row r="821" spans="1:7" ht="15.75">
      <c r="A821" s="33" t="s">
        <v>236</v>
      </c>
      <c r="B821" s="27">
        <v>5207</v>
      </c>
      <c r="C821" s="42" t="s">
        <v>465</v>
      </c>
      <c r="D821" s="26" t="s">
        <v>451</v>
      </c>
      <c r="E821" s="26" t="s">
        <v>462</v>
      </c>
      <c r="F821" s="30">
        <v>0.81</v>
      </c>
      <c r="G821" s="80"/>
    </row>
    <row r="822" spans="1:7" s="5" customFormat="1" ht="15.75">
      <c r="A822" s="26"/>
      <c r="B822" s="27"/>
      <c r="C822" s="38" t="s">
        <v>123</v>
      </c>
      <c r="D822" s="26"/>
      <c r="E822" s="26"/>
      <c r="F822" s="30"/>
      <c r="G822" s="62"/>
    </row>
    <row r="823" spans="1:6" s="5" customFormat="1" ht="15.75">
      <c r="A823" s="26"/>
      <c r="B823" s="27"/>
      <c r="C823" s="37"/>
      <c r="D823" s="26"/>
      <c r="E823" s="26"/>
      <c r="F823" s="30"/>
    </row>
    <row r="824" spans="1:6" ht="15.75">
      <c r="A824" s="26"/>
      <c r="B824" s="27">
        <v>5208</v>
      </c>
      <c r="C824" s="42" t="s">
        <v>461</v>
      </c>
      <c r="D824" s="26" t="s">
        <v>452</v>
      </c>
      <c r="E824" s="26" t="s">
        <v>449</v>
      </c>
      <c r="F824" s="30">
        <v>4.11</v>
      </c>
    </row>
    <row r="825" spans="1:6" ht="15.75">
      <c r="A825" s="26"/>
      <c r="B825" s="27"/>
      <c r="C825" s="38" t="s">
        <v>1033</v>
      </c>
      <c r="D825" s="26"/>
      <c r="E825" s="26"/>
      <c r="F825" s="30"/>
    </row>
    <row r="826" spans="1:6" ht="15.75">
      <c r="A826" s="26"/>
      <c r="B826" s="27"/>
      <c r="C826" s="37"/>
      <c r="D826" s="26"/>
      <c r="E826" s="26"/>
      <c r="F826" s="30"/>
    </row>
    <row r="827" spans="1:7" ht="15.75">
      <c r="A827" s="26"/>
      <c r="B827" s="27">
        <v>5209</v>
      </c>
      <c r="C827" s="42" t="s">
        <v>466</v>
      </c>
      <c r="D827" s="26" t="s">
        <v>452</v>
      </c>
      <c r="E827" s="26" t="s">
        <v>467</v>
      </c>
      <c r="F827" s="30">
        <v>0.79</v>
      </c>
      <c r="G827" s="80"/>
    </row>
    <row r="828" spans="1:7" ht="15.75">
      <c r="A828" s="26"/>
      <c r="B828" s="27"/>
      <c r="C828" s="38" t="s">
        <v>1028</v>
      </c>
      <c r="D828" s="26"/>
      <c r="E828" s="26"/>
      <c r="F828" s="30"/>
      <c r="G828" s="80"/>
    </row>
    <row r="829" spans="1:7" ht="15.75">
      <c r="A829" s="26"/>
      <c r="B829" s="27"/>
      <c r="C829" s="37"/>
      <c r="D829" s="26"/>
      <c r="E829" s="26"/>
      <c r="F829" s="30"/>
      <c r="G829" s="80"/>
    </row>
    <row r="830" spans="1:7" ht="15.75">
      <c r="A830" s="26"/>
      <c r="B830" s="27">
        <v>5211</v>
      </c>
      <c r="C830" s="42" t="s">
        <v>468</v>
      </c>
      <c r="D830" s="26" t="s">
        <v>469</v>
      </c>
      <c r="E830" s="26" t="s">
        <v>470</v>
      </c>
      <c r="F830" s="30">
        <v>0.77</v>
      </c>
      <c r="G830" s="80"/>
    </row>
    <row r="831" spans="1:7" ht="15.75">
      <c r="A831" s="26"/>
      <c r="B831" s="27"/>
      <c r="C831" s="38" t="s">
        <v>123</v>
      </c>
      <c r="D831" s="26"/>
      <c r="E831" s="26"/>
      <c r="F831" s="30"/>
      <c r="G831" s="80"/>
    </row>
    <row r="832" spans="1:7" ht="15.75">
      <c r="A832" s="26"/>
      <c r="B832" s="27"/>
      <c r="C832" s="37"/>
      <c r="D832" s="26"/>
      <c r="E832" s="26"/>
      <c r="F832" s="30"/>
      <c r="G832" s="80"/>
    </row>
    <row r="833" spans="1:7" ht="15.75">
      <c r="A833" s="26"/>
      <c r="B833" s="27">
        <v>5214</v>
      </c>
      <c r="C833" s="42" t="s">
        <v>469</v>
      </c>
      <c r="D833" s="26" t="s">
        <v>471</v>
      </c>
      <c r="E833" s="26" t="s">
        <v>460</v>
      </c>
      <c r="F833" s="30">
        <v>0.05</v>
      </c>
      <c r="G833" s="80"/>
    </row>
    <row r="834" spans="1:7" ht="15.75">
      <c r="A834" s="26"/>
      <c r="B834" s="27"/>
      <c r="C834" s="38" t="s">
        <v>1020</v>
      </c>
      <c r="D834" s="26"/>
      <c r="E834" s="26"/>
      <c r="F834" s="30"/>
      <c r="G834" s="80"/>
    </row>
    <row r="835" spans="1:6" ht="15.75">
      <c r="A835" s="26"/>
      <c r="B835" s="27"/>
      <c r="C835" s="37"/>
      <c r="D835" s="26"/>
      <c r="E835" s="26"/>
      <c r="F835" s="30"/>
    </row>
    <row r="836" spans="1:6" ht="15.75">
      <c r="A836" s="26"/>
      <c r="B836" s="27">
        <v>5216</v>
      </c>
      <c r="C836" s="42" t="s">
        <v>472</v>
      </c>
      <c r="D836" s="26" t="s">
        <v>473</v>
      </c>
      <c r="E836" s="26" t="s">
        <v>380</v>
      </c>
      <c r="F836" s="30">
        <v>1.12</v>
      </c>
    </row>
    <row r="837" spans="1:6" ht="15.75">
      <c r="A837" s="26"/>
      <c r="B837" s="27"/>
      <c r="C837" s="38" t="s">
        <v>1014</v>
      </c>
      <c r="D837" s="26"/>
      <c r="E837" s="26"/>
      <c r="F837" s="30"/>
    </row>
    <row r="838" spans="1:6" ht="15.75">
      <c r="A838" s="26"/>
      <c r="B838" s="27"/>
      <c r="C838" s="37"/>
      <c r="D838" s="26"/>
      <c r="E838" s="26"/>
      <c r="F838" s="30"/>
    </row>
    <row r="839" spans="1:6" ht="15.75">
      <c r="A839" s="26"/>
      <c r="B839" s="27">
        <v>5220</v>
      </c>
      <c r="C839" s="42" t="s">
        <v>470</v>
      </c>
      <c r="D839" s="26" t="s">
        <v>474</v>
      </c>
      <c r="E839" s="26" t="s">
        <v>450</v>
      </c>
      <c r="F839" s="30">
        <v>0.23</v>
      </c>
    </row>
    <row r="840" spans="1:6" ht="15.75">
      <c r="A840" s="26"/>
      <c r="B840" s="27"/>
      <c r="C840" s="38" t="s">
        <v>123</v>
      </c>
      <c r="D840" s="26"/>
      <c r="E840" s="26"/>
      <c r="F840" s="30"/>
    </row>
    <row r="841" spans="1:7" ht="15.75">
      <c r="A841" s="26"/>
      <c r="B841" s="27"/>
      <c r="C841" s="37"/>
      <c r="D841" s="26"/>
      <c r="E841" s="26"/>
      <c r="F841" s="30"/>
      <c r="G841" s="80"/>
    </row>
    <row r="842" spans="1:7" ht="15.75">
      <c r="A842" s="26"/>
      <c r="B842" s="27">
        <v>5224</v>
      </c>
      <c r="C842" s="42" t="s">
        <v>475</v>
      </c>
      <c r="D842" s="26" t="s">
        <v>451</v>
      </c>
      <c r="E842" s="26" t="s">
        <v>461</v>
      </c>
      <c r="F842" s="30">
        <v>1.64</v>
      </c>
      <c r="G842" s="80"/>
    </row>
    <row r="843" spans="1:7" ht="15.75">
      <c r="A843" s="26"/>
      <c r="B843" s="27"/>
      <c r="C843" s="38" t="s">
        <v>1044</v>
      </c>
      <c r="D843" s="26"/>
      <c r="E843" s="26"/>
      <c r="F843" s="30"/>
      <c r="G843" s="80"/>
    </row>
    <row r="844" spans="1:7" ht="15.75">
      <c r="A844" s="26"/>
      <c r="B844" s="27"/>
      <c r="C844" s="37"/>
      <c r="D844" s="26"/>
      <c r="E844" s="26"/>
      <c r="F844" s="30"/>
      <c r="G844" s="80"/>
    </row>
    <row r="845" spans="1:7" ht="15.75">
      <c r="A845" s="26"/>
      <c r="B845" s="27">
        <v>5226</v>
      </c>
      <c r="C845" s="42" t="s">
        <v>459</v>
      </c>
      <c r="D845" s="26" t="s">
        <v>449</v>
      </c>
      <c r="E845" s="26" t="s">
        <v>476</v>
      </c>
      <c r="F845" s="30">
        <v>0.59</v>
      </c>
      <c r="G845" s="80"/>
    </row>
    <row r="846" spans="1:7" ht="15.75">
      <c r="A846" s="26"/>
      <c r="B846" s="27"/>
      <c r="C846" s="38" t="s">
        <v>1026</v>
      </c>
      <c r="D846" s="26"/>
      <c r="E846" s="26"/>
      <c r="F846" s="30"/>
      <c r="G846" s="80"/>
    </row>
    <row r="847" spans="1:7" ht="15.75">
      <c r="A847" s="26"/>
      <c r="B847" s="27"/>
      <c r="C847" s="38"/>
      <c r="D847" s="26"/>
      <c r="E847" s="26"/>
      <c r="F847" s="30"/>
      <c r="G847" s="80"/>
    </row>
    <row r="848" spans="1:7" ht="15.75">
      <c r="A848" s="26"/>
      <c r="B848" s="27"/>
      <c r="C848" s="38"/>
      <c r="D848" s="26"/>
      <c r="E848" s="26"/>
      <c r="F848" s="30"/>
      <c r="G848" s="80"/>
    </row>
    <row r="849" spans="1:7" ht="15.75">
      <c r="A849" s="26"/>
      <c r="B849" s="27"/>
      <c r="C849" s="38"/>
      <c r="D849" s="26"/>
      <c r="E849" s="26"/>
      <c r="F849" s="30"/>
      <c r="G849" s="80"/>
    </row>
    <row r="850" spans="1:7" ht="15.75">
      <c r="A850" s="26"/>
      <c r="B850" s="27"/>
      <c r="C850" s="38"/>
      <c r="D850" s="26"/>
      <c r="E850" s="26"/>
      <c r="F850" s="30"/>
      <c r="G850" s="80"/>
    </row>
    <row r="851" spans="1:6" ht="31.5">
      <c r="A851" s="50" t="s">
        <v>477</v>
      </c>
      <c r="B851" s="72"/>
      <c r="C851" s="38" t="s">
        <v>478</v>
      </c>
      <c r="D851" s="82" t="s">
        <v>479</v>
      </c>
      <c r="E851" s="37" t="s">
        <v>480</v>
      </c>
      <c r="F851" s="30"/>
    </row>
    <row r="852" spans="1:6" ht="15.75">
      <c r="A852" s="26" t="s">
        <v>481</v>
      </c>
      <c r="B852" s="27"/>
      <c r="C852" s="38" t="s">
        <v>117</v>
      </c>
      <c r="D852" s="33" t="s">
        <v>482</v>
      </c>
      <c r="E852" s="33" t="s">
        <v>483</v>
      </c>
      <c r="F852" s="30">
        <v>0.55</v>
      </c>
    </row>
    <row r="853" spans="1:6" ht="15.75">
      <c r="A853" s="26"/>
      <c r="B853" s="27"/>
      <c r="C853" s="38"/>
      <c r="D853" s="26"/>
      <c r="E853" s="26"/>
      <c r="F853" s="30"/>
    </row>
    <row r="854" spans="1:255" ht="15.75">
      <c r="A854" s="50"/>
      <c r="B854" s="72"/>
      <c r="C854" s="73"/>
      <c r="D854" s="50"/>
      <c r="E854" s="35" t="s">
        <v>484</v>
      </c>
      <c r="F854" s="36">
        <f>SUM(F821:F845)</f>
        <v>10.110000000000001</v>
      </c>
      <c r="G854" s="74"/>
      <c r="H854" s="74"/>
      <c r="I854" s="74"/>
      <c r="J854" s="74"/>
      <c r="K854" s="74"/>
      <c r="L854" s="74"/>
      <c r="M854" s="74"/>
      <c r="N854" s="74"/>
      <c r="O854" s="74"/>
      <c r="P854" s="74"/>
      <c r="Q854" s="74"/>
      <c r="R854" s="74"/>
      <c r="S854" s="74"/>
      <c r="T854" s="74"/>
      <c r="U854" s="74"/>
      <c r="V854" s="74"/>
      <c r="W854" s="74"/>
      <c r="X854" s="74"/>
      <c r="Y854" s="74"/>
      <c r="Z854" s="74"/>
      <c r="AA854" s="74"/>
      <c r="AB854" s="74"/>
      <c r="AC854" s="74"/>
      <c r="AD854" s="74"/>
      <c r="AE854" s="74"/>
      <c r="AF854" s="74"/>
      <c r="AG854" s="74"/>
      <c r="AH854" s="74"/>
      <c r="AI854" s="74"/>
      <c r="AJ854" s="74"/>
      <c r="AK854" s="74"/>
      <c r="AL854" s="74"/>
      <c r="AM854" s="74"/>
      <c r="AN854" s="74"/>
      <c r="AO854" s="74"/>
      <c r="AP854" s="74"/>
      <c r="AQ854" s="74"/>
      <c r="AR854" s="74"/>
      <c r="AS854" s="74"/>
      <c r="AT854" s="74"/>
      <c r="AU854" s="74"/>
      <c r="AV854" s="74"/>
      <c r="AW854" s="74"/>
      <c r="AX854" s="74"/>
      <c r="AY854" s="74"/>
      <c r="AZ854" s="74"/>
      <c r="BA854" s="74"/>
      <c r="BB854" s="74"/>
      <c r="BC854" s="74"/>
      <c r="BD854" s="74"/>
      <c r="BE854" s="74"/>
      <c r="BF854" s="74"/>
      <c r="BG854" s="74"/>
      <c r="BH854" s="74"/>
      <c r="BI854" s="74"/>
      <c r="BJ854" s="74"/>
      <c r="BK854" s="74"/>
      <c r="BL854" s="74"/>
      <c r="BM854" s="74"/>
      <c r="BN854" s="74"/>
      <c r="BO854" s="74"/>
      <c r="BP854" s="74"/>
      <c r="BQ854" s="74"/>
      <c r="BR854" s="74"/>
      <c r="BS854" s="74"/>
      <c r="BT854" s="74"/>
      <c r="BU854" s="74"/>
      <c r="BV854" s="74"/>
      <c r="BW854" s="74"/>
      <c r="BX854" s="74"/>
      <c r="BY854" s="74"/>
      <c r="BZ854" s="74"/>
      <c r="CA854" s="74"/>
      <c r="CB854" s="74"/>
      <c r="CC854" s="74"/>
      <c r="CD854" s="74"/>
      <c r="CE854" s="74"/>
      <c r="CF854" s="74"/>
      <c r="CG854" s="74"/>
      <c r="CH854" s="74"/>
      <c r="CI854" s="74"/>
      <c r="CJ854" s="74"/>
      <c r="CK854" s="74"/>
      <c r="CL854" s="74"/>
      <c r="CM854" s="74"/>
      <c r="CN854" s="74"/>
      <c r="CO854" s="74"/>
      <c r="CP854" s="74"/>
      <c r="CQ854" s="74"/>
      <c r="CR854" s="74"/>
      <c r="CS854" s="74"/>
      <c r="CT854" s="74"/>
      <c r="CU854" s="74"/>
      <c r="CV854" s="74"/>
      <c r="CW854" s="74"/>
      <c r="CX854" s="74"/>
      <c r="CY854" s="74"/>
      <c r="CZ854" s="74"/>
      <c r="DA854" s="74"/>
      <c r="DB854" s="74"/>
      <c r="DC854" s="74"/>
      <c r="DD854" s="74"/>
      <c r="DE854" s="74"/>
      <c r="DF854" s="74"/>
      <c r="DG854" s="74"/>
      <c r="DH854" s="74"/>
      <c r="DI854" s="74"/>
      <c r="DJ854" s="74"/>
      <c r="DK854" s="74"/>
      <c r="DL854" s="74"/>
      <c r="DM854" s="74"/>
      <c r="DN854" s="74"/>
      <c r="DO854" s="74"/>
      <c r="DP854" s="74"/>
      <c r="DQ854" s="74"/>
      <c r="DR854" s="74"/>
      <c r="DS854" s="74"/>
      <c r="DT854" s="74"/>
      <c r="DU854" s="74"/>
      <c r="DV854" s="74"/>
      <c r="DW854" s="74"/>
      <c r="DX854" s="74"/>
      <c r="DY854" s="74"/>
      <c r="DZ854" s="74"/>
      <c r="EA854" s="74"/>
      <c r="EB854" s="74"/>
      <c r="EC854" s="74"/>
      <c r="ED854" s="74"/>
      <c r="EE854" s="74"/>
      <c r="EF854" s="74"/>
      <c r="EG854" s="74"/>
      <c r="EH854" s="74"/>
      <c r="EI854" s="74"/>
      <c r="EJ854" s="74"/>
      <c r="EK854" s="74"/>
      <c r="EL854" s="74"/>
      <c r="EM854" s="74"/>
      <c r="EN854" s="74"/>
      <c r="EO854" s="74"/>
      <c r="EP854" s="74"/>
      <c r="EQ854" s="74"/>
      <c r="ER854" s="74"/>
      <c r="ES854" s="74"/>
      <c r="ET854" s="74"/>
      <c r="EU854" s="74"/>
      <c r="EV854" s="74"/>
      <c r="EW854" s="74"/>
      <c r="EX854" s="74"/>
      <c r="EY854" s="74"/>
      <c r="EZ854" s="74"/>
      <c r="FA854" s="74"/>
      <c r="FB854" s="74"/>
      <c r="FC854" s="74"/>
      <c r="FD854" s="74"/>
      <c r="FE854" s="74"/>
      <c r="FF854" s="74"/>
      <c r="FG854" s="74"/>
      <c r="FH854" s="74"/>
      <c r="FI854" s="74"/>
      <c r="FJ854" s="74"/>
      <c r="FK854" s="74"/>
      <c r="FL854" s="74"/>
      <c r="FM854" s="74"/>
      <c r="FN854" s="74"/>
      <c r="FO854" s="74"/>
      <c r="FP854" s="74"/>
      <c r="FQ854" s="74"/>
      <c r="FR854" s="74"/>
      <c r="FS854" s="74"/>
      <c r="FT854" s="74"/>
      <c r="FU854" s="74"/>
      <c r="FV854" s="74"/>
      <c r="FW854" s="74"/>
      <c r="FX854" s="74"/>
      <c r="FY854" s="74"/>
      <c r="FZ854" s="74"/>
      <c r="GA854" s="74"/>
      <c r="GB854" s="74"/>
      <c r="GC854" s="74"/>
      <c r="GD854" s="74"/>
      <c r="GE854" s="74"/>
      <c r="GF854" s="74"/>
      <c r="GG854" s="74"/>
      <c r="GH854" s="74"/>
      <c r="GI854" s="74"/>
      <c r="GJ854" s="74"/>
      <c r="GK854" s="74"/>
      <c r="GL854" s="74"/>
      <c r="GM854" s="74"/>
      <c r="GN854" s="74"/>
      <c r="GO854" s="74"/>
      <c r="GP854" s="74"/>
      <c r="GQ854" s="74"/>
      <c r="GR854" s="74"/>
      <c r="GS854" s="74"/>
      <c r="GT854" s="74"/>
      <c r="GU854" s="74"/>
      <c r="GV854" s="74"/>
      <c r="GW854" s="74"/>
      <c r="GX854" s="74"/>
      <c r="GY854" s="74"/>
      <c r="GZ854" s="74"/>
      <c r="HA854" s="74"/>
      <c r="HB854" s="74"/>
      <c r="HC854" s="74"/>
      <c r="HD854" s="74"/>
      <c r="HE854" s="74"/>
      <c r="HF854" s="74"/>
      <c r="HG854" s="74"/>
      <c r="HH854" s="74"/>
      <c r="HI854" s="74"/>
      <c r="HJ854" s="74"/>
      <c r="HK854" s="74"/>
      <c r="HL854" s="74"/>
      <c r="HM854" s="74"/>
      <c r="HN854" s="74"/>
      <c r="HO854" s="74"/>
      <c r="HP854" s="74"/>
      <c r="HQ854" s="74"/>
      <c r="HR854" s="74"/>
      <c r="HS854" s="74"/>
      <c r="HT854" s="74"/>
      <c r="HU854" s="74"/>
      <c r="HV854" s="74"/>
      <c r="HW854" s="74"/>
      <c r="HX854" s="74"/>
      <c r="HY854" s="74"/>
      <c r="HZ854" s="74"/>
      <c r="IA854" s="74"/>
      <c r="IB854" s="74"/>
      <c r="IC854" s="74"/>
      <c r="ID854" s="74"/>
      <c r="IE854" s="74"/>
      <c r="IF854" s="74"/>
      <c r="IG854" s="74"/>
      <c r="IH854" s="74"/>
      <c r="II854" s="74"/>
      <c r="IJ854" s="74"/>
      <c r="IK854" s="74"/>
      <c r="IL854" s="74"/>
      <c r="IM854" s="74"/>
      <c r="IN854" s="74"/>
      <c r="IO854" s="74"/>
      <c r="IP854" s="74"/>
      <c r="IQ854" s="74"/>
      <c r="IR854" s="74"/>
      <c r="IS854" s="74"/>
      <c r="IT854" s="74"/>
      <c r="IU854" s="74"/>
    </row>
    <row r="855" spans="1:255" ht="15.75">
      <c r="A855" s="50"/>
      <c r="B855" s="72"/>
      <c r="C855" s="73"/>
      <c r="D855" s="50"/>
      <c r="E855" s="83" t="s">
        <v>485</v>
      </c>
      <c r="F855" s="36"/>
      <c r="G855" s="74"/>
      <c r="H855" s="74"/>
      <c r="I855" s="74"/>
      <c r="J855" s="74"/>
      <c r="K855" s="74"/>
      <c r="L855" s="74"/>
      <c r="M855" s="74"/>
      <c r="N855" s="74"/>
      <c r="O855" s="74"/>
      <c r="P855" s="74"/>
      <c r="Q855" s="74"/>
      <c r="R855" s="74"/>
      <c r="S855" s="74"/>
      <c r="T855" s="74"/>
      <c r="U855" s="74"/>
      <c r="V855" s="74"/>
      <c r="W855" s="74"/>
      <c r="X855" s="74"/>
      <c r="Y855" s="74"/>
      <c r="Z855" s="74"/>
      <c r="AA855" s="74"/>
      <c r="AB855" s="74"/>
      <c r="AC855" s="74"/>
      <c r="AD855" s="74"/>
      <c r="AE855" s="74"/>
      <c r="AF855" s="74"/>
      <c r="AG855" s="74"/>
      <c r="AH855" s="74"/>
      <c r="AI855" s="74"/>
      <c r="AJ855" s="74"/>
      <c r="AK855" s="74"/>
      <c r="AL855" s="74"/>
      <c r="AM855" s="74"/>
      <c r="AN855" s="74"/>
      <c r="AO855" s="74"/>
      <c r="AP855" s="74"/>
      <c r="AQ855" s="74"/>
      <c r="AR855" s="74"/>
      <c r="AS855" s="74"/>
      <c r="AT855" s="74"/>
      <c r="AU855" s="74"/>
      <c r="AV855" s="74"/>
      <c r="AW855" s="74"/>
      <c r="AX855" s="74"/>
      <c r="AY855" s="74"/>
      <c r="AZ855" s="74"/>
      <c r="BA855" s="74"/>
      <c r="BB855" s="74"/>
      <c r="BC855" s="74"/>
      <c r="BD855" s="74"/>
      <c r="BE855" s="74"/>
      <c r="BF855" s="74"/>
      <c r="BG855" s="74"/>
      <c r="BH855" s="74"/>
      <c r="BI855" s="74"/>
      <c r="BJ855" s="74"/>
      <c r="BK855" s="74"/>
      <c r="BL855" s="74"/>
      <c r="BM855" s="74"/>
      <c r="BN855" s="74"/>
      <c r="BO855" s="74"/>
      <c r="BP855" s="74"/>
      <c r="BQ855" s="74"/>
      <c r="BR855" s="74"/>
      <c r="BS855" s="74"/>
      <c r="BT855" s="74"/>
      <c r="BU855" s="74"/>
      <c r="BV855" s="74"/>
      <c r="BW855" s="74"/>
      <c r="BX855" s="74"/>
      <c r="BY855" s="74"/>
      <c r="BZ855" s="74"/>
      <c r="CA855" s="74"/>
      <c r="CB855" s="74"/>
      <c r="CC855" s="74"/>
      <c r="CD855" s="74"/>
      <c r="CE855" s="74"/>
      <c r="CF855" s="74"/>
      <c r="CG855" s="74"/>
      <c r="CH855" s="74"/>
      <c r="CI855" s="74"/>
      <c r="CJ855" s="74"/>
      <c r="CK855" s="74"/>
      <c r="CL855" s="74"/>
      <c r="CM855" s="74"/>
      <c r="CN855" s="74"/>
      <c r="CO855" s="74"/>
      <c r="CP855" s="74"/>
      <c r="CQ855" s="74"/>
      <c r="CR855" s="74"/>
      <c r="CS855" s="74"/>
      <c r="CT855" s="74"/>
      <c r="CU855" s="74"/>
      <c r="CV855" s="74"/>
      <c r="CW855" s="74"/>
      <c r="CX855" s="74"/>
      <c r="CY855" s="74"/>
      <c r="CZ855" s="74"/>
      <c r="DA855" s="74"/>
      <c r="DB855" s="74"/>
      <c r="DC855" s="74"/>
      <c r="DD855" s="74"/>
      <c r="DE855" s="74"/>
      <c r="DF855" s="74"/>
      <c r="DG855" s="74"/>
      <c r="DH855" s="74"/>
      <c r="DI855" s="74"/>
      <c r="DJ855" s="74"/>
      <c r="DK855" s="74"/>
      <c r="DL855" s="74"/>
      <c r="DM855" s="74"/>
      <c r="DN855" s="74"/>
      <c r="DO855" s="74"/>
      <c r="DP855" s="74"/>
      <c r="DQ855" s="74"/>
      <c r="DR855" s="74"/>
      <c r="DS855" s="74"/>
      <c r="DT855" s="74"/>
      <c r="DU855" s="74"/>
      <c r="DV855" s="74"/>
      <c r="DW855" s="74"/>
      <c r="DX855" s="74"/>
      <c r="DY855" s="74"/>
      <c r="DZ855" s="74"/>
      <c r="EA855" s="74"/>
      <c r="EB855" s="74"/>
      <c r="EC855" s="74"/>
      <c r="ED855" s="74"/>
      <c r="EE855" s="74"/>
      <c r="EF855" s="74"/>
      <c r="EG855" s="74"/>
      <c r="EH855" s="74"/>
      <c r="EI855" s="74"/>
      <c r="EJ855" s="74"/>
      <c r="EK855" s="74"/>
      <c r="EL855" s="74"/>
      <c r="EM855" s="74"/>
      <c r="EN855" s="74"/>
      <c r="EO855" s="74"/>
      <c r="EP855" s="74"/>
      <c r="EQ855" s="74"/>
      <c r="ER855" s="74"/>
      <c r="ES855" s="74"/>
      <c r="ET855" s="74"/>
      <c r="EU855" s="74"/>
      <c r="EV855" s="74"/>
      <c r="EW855" s="74"/>
      <c r="EX855" s="74"/>
      <c r="EY855" s="74"/>
      <c r="EZ855" s="74"/>
      <c r="FA855" s="74"/>
      <c r="FB855" s="74"/>
      <c r="FC855" s="74"/>
      <c r="FD855" s="74"/>
      <c r="FE855" s="74"/>
      <c r="FF855" s="74"/>
      <c r="FG855" s="74"/>
      <c r="FH855" s="74"/>
      <c r="FI855" s="74"/>
      <c r="FJ855" s="74"/>
      <c r="FK855" s="74"/>
      <c r="FL855" s="74"/>
      <c r="FM855" s="74"/>
      <c r="FN855" s="74"/>
      <c r="FO855" s="74"/>
      <c r="FP855" s="74"/>
      <c r="FQ855" s="74"/>
      <c r="FR855" s="74"/>
      <c r="FS855" s="74"/>
      <c r="FT855" s="74"/>
      <c r="FU855" s="74"/>
      <c r="FV855" s="74"/>
      <c r="FW855" s="74"/>
      <c r="FX855" s="74"/>
      <c r="FY855" s="74"/>
      <c r="FZ855" s="74"/>
      <c r="GA855" s="74"/>
      <c r="GB855" s="74"/>
      <c r="GC855" s="74"/>
      <c r="GD855" s="74"/>
      <c r="GE855" s="74"/>
      <c r="GF855" s="74"/>
      <c r="GG855" s="74"/>
      <c r="GH855" s="74"/>
      <c r="GI855" s="74"/>
      <c r="GJ855" s="74"/>
      <c r="GK855" s="74"/>
      <c r="GL855" s="74"/>
      <c r="GM855" s="74"/>
      <c r="GN855" s="74"/>
      <c r="GO855" s="74"/>
      <c r="GP855" s="74"/>
      <c r="GQ855" s="74"/>
      <c r="GR855" s="74"/>
      <c r="GS855" s="74"/>
      <c r="GT855" s="74"/>
      <c r="GU855" s="74"/>
      <c r="GV855" s="74"/>
      <c r="GW855" s="74"/>
      <c r="GX855" s="74"/>
      <c r="GY855" s="74"/>
      <c r="GZ855" s="74"/>
      <c r="HA855" s="74"/>
      <c r="HB855" s="74"/>
      <c r="HC855" s="74"/>
      <c r="HD855" s="74"/>
      <c r="HE855" s="74"/>
      <c r="HF855" s="74"/>
      <c r="HG855" s="74"/>
      <c r="HH855" s="74"/>
      <c r="HI855" s="74"/>
      <c r="HJ855" s="74"/>
      <c r="HK855" s="74"/>
      <c r="HL855" s="74"/>
      <c r="HM855" s="74"/>
      <c r="HN855" s="74"/>
      <c r="HO855" s="74"/>
      <c r="HP855" s="74"/>
      <c r="HQ855" s="74"/>
      <c r="HR855" s="74"/>
      <c r="HS855" s="74"/>
      <c r="HT855" s="74"/>
      <c r="HU855" s="74"/>
      <c r="HV855" s="74"/>
      <c r="HW855" s="74"/>
      <c r="HX855" s="74"/>
      <c r="HY855" s="74"/>
      <c r="HZ855" s="74"/>
      <c r="IA855" s="74"/>
      <c r="IB855" s="74"/>
      <c r="IC855" s="74"/>
      <c r="ID855" s="74"/>
      <c r="IE855" s="74"/>
      <c r="IF855" s="74"/>
      <c r="IG855" s="74"/>
      <c r="IH855" s="74"/>
      <c r="II855" s="74"/>
      <c r="IJ855" s="74"/>
      <c r="IK855" s="74"/>
      <c r="IL855" s="74"/>
      <c r="IM855" s="74"/>
      <c r="IN855" s="74"/>
      <c r="IO855" s="74"/>
      <c r="IP855" s="74"/>
      <c r="IQ855" s="74"/>
      <c r="IR855" s="74"/>
      <c r="IS855" s="74"/>
      <c r="IT855" s="74"/>
      <c r="IU855" s="74"/>
    </row>
    <row r="856" spans="1:6" ht="15.75">
      <c r="A856" s="26"/>
      <c r="B856" s="27"/>
      <c r="C856" s="38"/>
      <c r="D856" s="26"/>
      <c r="E856" s="50"/>
      <c r="F856" s="30"/>
    </row>
    <row r="857" spans="1:7" ht="15.75">
      <c r="A857" s="26"/>
      <c r="B857" s="27"/>
      <c r="C857" s="37"/>
      <c r="D857" s="29" t="s">
        <v>19</v>
      </c>
      <c r="E857" s="26"/>
      <c r="F857" s="30"/>
      <c r="G857" s="80"/>
    </row>
    <row r="858" spans="1:7" ht="15.75">
      <c r="A858" s="26"/>
      <c r="B858" s="27"/>
      <c r="C858" s="37"/>
      <c r="D858" s="31" t="s">
        <v>20</v>
      </c>
      <c r="E858" s="26"/>
      <c r="F858" s="30"/>
      <c r="G858" s="80"/>
    </row>
    <row r="859" spans="1:7" ht="15.75">
      <c r="A859" s="26"/>
      <c r="B859" s="27"/>
      <c r="C859" s="37"/>
      <c r="D859" s="26"/>
      <c r="E859" s="26"/>
      <c r="F859" s="30"/>
      <c r="G859" s="80"/>
    </row>
    <row r="860" spans="1:6" ht="15.75">
      <c r="A860" s="33" t="s">
        <v>486</v>
      </c>
      <c r="B860" s="27"/>
      <c r="C860" s="42" t="s">
        <v>487</v>
      </c>
      <c r="D860" s="26" t="s">
        <v>488</v>
      </c>
      <c r="E860" s="26" t="s">
        <v>489</v>
      </c>
      <c r="F860" s="30">
        <v>3.94</v>
      </c>
    </row>
    <row r="861" spans="1:6" ht="15.75">
      <c r="A861" s="33" t="s">
        <v>93</v>
      </c>
      <c r="B861" s="27"/>
      <c r="C861" s="37"/>
      <c r="D861" s="26"/>
      <c r="E861" s="26"/>
      <c r="F861" s="30"/>
    </row>
    <row r="862" spans="1:255" ht="15.75">
      <c r="A862" s="50"/>
      <c r="B862" s="72"/>
      <c r="C862" s="50"/>
      <c r="D862" s="50"/>
      <c r="E862" s="35" t="s">
        <v>97</v>
      </c>
      <c r="F862" s="36">
        <f>SUM(F860)</f>
        <v>3.94</v>
      </c>
      <c r="G862" s="74"/>
      <c r="H862" s="74"/>
      <c r="I862" s="74"/>
      <c r="J862" s="74"/>
      <c r="K862" s="74"/>
      <c r="L862" s="74"/>
      <c r="M862" s="74"/>
      <c r="N862" s="74"/>
      <c r="O862" s="74"/>
      <c r="P862" s="74"/>
      <c r="Q862" s="74"/>
      <c r="R862" s="74"/>
      <c r="S862" s="74"/>
      <c r="T862" s="74"/>
      <c r="U862" s="74"/>
      <c r="V862" s="74"/>
      <c r="W862" s="74"/>
      <c r="X862" s="74"/>
      <c r="Y862" s="74"/>
      <c r="Z862" s="74"/>
      <c r="AA862" s="74"/>
      <c r="AB862" s="74"/>
      <c r="AC862" s="74"/>
      <c r="AD862" s="74"/>
      <c r="AE862" s="74"/>
      <c r="AF862" s="74"/>
      <c r="AG862" s="74"/>
      <c r="AH862" s="74"/>
      <c r="AI862" s="74"/>
      <c r="AJ862" s="74"/>
      <c r="AK862" s="74"/>
      <c r="AL862" s="74"/>
      <c r="AM862" s="74"/>
      <c r="AN862" s="74"/>
      <c r="AO862" s="74"/>
      <c r="AP862" s="74"/>
      <c r="AQ862" s="74"/>
      <c r="AR862" s="74"/>
      <c r="AS862" s="74"/>
      <c r="AT862" s="74"/>
      <c r="AU862" s="74"/>
      <c r="AV862" s="74"/>
      <c r="AW862" s="74"/>
      <c r="AX862" s="74"/>
      <c r="AY862" s="74"/>
      <c r="AZ862" s="74"/>
      <c r="BA862" s="74"/>
      <c r="BB862" s="74"/>
      <c r="BC862" s="74"/>
      <c r="BD862" s="74"/>
      <c r="BE862" s="74"/>
      <c r="BF862" s="74"/>
      <c r="BG862" s="74"/>
      <c r="BH862" s="74"/>
      <c r="BI862" s="74"/>
      <c r="BJ862" s="74"/>
      <c r="BK862" s="74"/>
      <c r="BL862" s="74"/>
      <c r="BM862" s="74"/>
      <c r="BN862" s="74"/>
      <c r="BO862" s="74"/>
      <c r="BP862" s="74"/>
      <c r="BQ862" s="74"/>
      <c r="BR862" s="74"/>
      <c r="BS862" s="74"/>
      <c r="BT862" s="74"/>
      <c r="BU862" s="74"/>
      <c r="BV862" s="74"/>
      <c r="BW862" s="74"/>
      <c r="BX862" s="74"/>
      <c r="BY862" s="74"/>
      <c r="BZ862" s="74"/>
      <c r="CA862" s="74"/>
      <c r="CB862" s="74"/>
      <c r="CC862" s="74"/>
      <c r="CD862" s="74"/>
      <c r="CE862" s="74"/>
      <c r="CF862" s="74"/>
      <c r="CG862" s="74"/>
      <c r="CH862" s="74"/>
      <c r="CI862" s="74"/>
      <c r="CJ862" s="74"/>
      <c r="CK862" s="74"/>
      <c r="CL862" s="74"/>
      <c r="CM862" s="74"/>
      <c r="CN862" s="74"/>
      <c r="CO862" s="74"/>
      <c r="CP862" s="74"/>
      <c r="CQ862" s="74"/>
      <c r="CR862" s="74"/>
      <c r="CS862" s="74"/>
      <c r="CT862" s="74"/>
      <c r="CU862" s="74"/>
      <c r="CV862" s="74"/>
      <c r="CW862" s="74"/>
      <c r="CX862" s="74"/>
      <c r="CY862" s="74"/>
      <c r="CZ862" s="74"/>
      <c r="DA862" s="74"/>
      <c r="DB862" s="74"/>
      <c r="DC862" s="74"/>
      <c r="DD862" s="74"/>
      <c r="DE862" s="74"/>
      <c r="DF862" s="74"/>
      <c r="DG862" s="74"/>
      <c r="DH862" s="74"/>
      <c r="DI862" s="74"/>
      <c r="DJ862" s="74"/>
      <c r="DK862" s="74"/>
      <c r="DL862" s="74"/>
      <c r="DM862" s="74"/>
      <c r="DN862" s="74"/>
      <c r="DO862" s="74"/>
      <c r="DP862" s="74"/>
      <c r="DQ862" s="74"/>
      <c r="DR862" s="74"/>
      <c r="DS862" s="74"/>
      <c r="DT862" s="74"/>
      <c r="DU862" s="74"/>
      <c r="DV862" s="74"/>
      <c r="DW862" s="74"/>
      <c r="DX862" s="74"/>
      <c r="DY862" s="74"/>
      <c r="DZ862" s="74"/>
      <c r="EA862" s="74"/>
      <c r="EB862" s="74"/>
      <c r="EC862" s="74"/>
      <c r="ED862" s="74"/>
      <c r="EE862" s="74"/>
      <c r="EF862" s="74"/>
      <c r="EG862" s="74"/>
      <c r="EH862" s="74"/>
      <c r="EI862" s="74"/>
      <c r="EJ862" s="74"/>
      <c r="EK862" s="74"/>
      <c r="EL862" s="74"/>
      <c r="EM862" s="74"/>
      <c r="EN862" s="74"/>
      <c r="EO862" s="74"/>
      <c r="EP862" s="74"/>
      <c r="EQ862" s="74"/>
      <c r="ER862" s="74"/>
      <c r="ES862" s="74"/>
      <c r="ET862" s="74"/>
      <c r="EU862" s="74"/>
      <c r="EV862" s="74"/>
      <c r="EW862" s="74"/>
      <c r="EX862" s="74"/>
      <c r="EY862" s="74"/>
      <c r="EZ862" s="74"/>
      <c r="FA862" s="74"/>
      <c r="FB862" s="74"/>
      <c r="FC862" s="74"/>
      <c r="FD862" s="74"/>
      <c r="FE862" s="74"/>
      <c r="FF862" s="74"/>
      <c r="FG862" s="74"/>
      <c r="FH862" s="74"/>
      <c r="FI862" s="74"/>
      <c r="FJ862" s="74"/>
      <c r="FK862" s="74"/>
      <c r="FL862" s="74"/>
      <c r="FM862" s="74"/>
      <c r="FN862" s="74"/>
      <c r="FO862" s="74"/>
      <c r="FP862" s="74"/>
      <c r="FQ862" s="74"/>
      <c r="FR862" s="74"/>
      <c r="FS862" s="74"/>
      <c r="FT862" s="74"/>
      <c r="FU862" s="74"/>
      <c r="FV862" s="74"/>
      <c r="FW862" s="74"/>
      <c r="FX862" s="74"/>
      <c r="FY862" s="74"/>
      <c r="FZ862" s="74"/>
      <c r="GA862" s="74"/>
      <c r="GB862" s="74"/>
      <c r="GC862" s="74"/>
      <c r="GD862" s="74"/>
      <c r="GE862" s="74"/>
      <c r="GF862" s="74"/>
      <c r="GG862" s="74"/>
      <c r="GH862" s="74"/>
      <c r="GI862" s="74"/>
      <c r="GJ862" s="74"/>
      <c r="GK862" s="74"/>
      <c r="GL862" s="74"/>
      <c r="GM862" s="74"/>
      <c r="GN862" s="74"/>
      <c r="GO862" s="74"/>
      <c r="GP862" s="74"/>
      <c r="GQ862" s="74"/>
      <c r="GR862" s="74"/>
      <c r="GS862" s="74"/>
      <c r="GT862" s="74"/>
      <c r="GU862" s="74"/>
      <c r="GV862" s="74"/>
      <c r="GW862" s="74"/>
      <c r="GX862" s="74"/>
      <c r="GY862" s="74"/>
      <c r="GZ862" s="74"/>
      <c r="HA862" s="74"/>
      <c r="HB862" s="74"/>
      <c r="HC862" s="74"/>
      <c r="HD862" s="74"/>
      <c r="HE862" s="74"/>
      <c r="HF862" s="74"/>
      <c r="HG862" s="74"/>
      <c r="HH862" s="74"/>
      <c r="HI862" s="74"/>
      <c r="HJ862" s="74"/>
      <c r="HK862" s="74"/>
      <c r="HL862" s="74"/>
      <c r="HM862" s="74"/>
      <c r="HN862" s="74"/>
      <c r="HO862" s="74"/>
      <c r="HP862" s="74"/>
      <c r="HQ862" s="74"/>
      <c r="HR862" s="74"/>
      <c r="HS862" s="74"/>
      <c r="HT862" s="74"/>
      <c r="HU862" s="74"/>
      <c r="HV862" s="74"/>
      <c r="HW862" s="74"/>
      <c r="HX862" s="74"/>
      <c r="HY862" s="74"/>
      <c r="HZ862" s="74"/>
      <c r="IA862" s="74"/>
      <c r="IB862" s="74"/>
      <c r="IC862" s="74"/>
      <c r="ID862" s="74"/>
      <c r="IE862" s="74"/>
      <c r="IF862" s="74"/>
      <c r="IG862" s="74"/>
      <c r="IH862" s="74"/>
      <c r="II862" s="74"/>
      <c r="IJ862" s="74"/>
      <c r="IK862" s="74"/>
      <c r="IL862" s="74"/>
      <c r="IM862" s="74"/>
      <c r="IN862" s="74"/>
      <c r="IO862" s="74"/>
      <c r="IP862" s="74"/>
      <c r="IQ862" s="74"/>
      <c r="IR862" s="74"/>
      <c r="IS862" s="74"/>
      <c r="IT862" s="74"/>
      <c r="IU862" s="74"/>
    </row>
    <row r="863" spans="1:6" ht="15.75">
      <c r="A863" s="26"/>
      <c r="B863" s="27"/>
      <c r="C863" s="26"/>
      <c r="D863" s="26"/>
      <c r="E863" s="26"/>
      <c r="F863" s="30"/>
    </row>
    <row r="864" spans="1:6" ht="15.75">
      <c r="A864" s="33" t="s">
        <v>359</v>
      </c>
      <c r="B864" s="27"/>
      <c r="C864" s="33" t="s">
        <v>432</v>
      </c>
      <c r="D864" s="26" t="s">
        <v>490</v>
      </c>
      <c r="E864" s="26" t="s">
        <v>491</v>
      </c>
      <c r="F864" s="30">
        <v>8.133</v>
      </c>
    </row>
    <row r="865" spans="1:7" ht="15.75">
      <c r="A865" s="26"/>
      <c r="B865" s="27"/>
      <c r="C865" s="26"/>
      <c r="D865" s="26"/>
      <c r="E865" s="26"/>
      <c r="F865" s="30"/>
      <c r="G865" s="80"/>
    </row>
    <row r="866" spans="1:7" ht="15.75">
      <c r="A866" s="26"/>
      <c r="B866" s="27"/>
      <c r="C866" s="33" t="s">
        <v>489</v>
      </c>
      <c r="D866" s="26" t="s">
        <v>492</v>
      </c>
      <c r="E866" s="26" t="s">
        <v>491</v>
      </c>
      <c r="F866" s="30">
        <v>4.431</v>
      </c>
      <c r="G866" s="80"/>
    </row>
    <row r="867" spans="1:7" ht="15.75">
      <c r="A867" s="26"/>
      <c r="B867" s="27"/>
      <c r="C867" s="26"/>
      <c r="D867" s="26"/>
      <c r="E867" s="26"/>
      <c r="F867" s="30"/>
      <c r="G867" s="80"/>
    </row>
    <row r="868" spans="1:255" ht="15.75">
      <c r="A868" s="50"/>
      <c r="B868" s="72"/>
      <c r="C868" s="50"/>
      <c r="D868" s="50"/>
      <c r="E868" s="35" t="s">
        <v>106</v>
      </c>
      <c r="F868" s="36">
        <f>SUM(F864:F866)</f>
        <v>12.564</v>
      </c>
      <c r="G868" s="81"/>
      <c r="H868" s="74"/>
      <c r="I868" s="74"/>
      <c r="J868" s="74"/>
      <c r="K868" s="74"/>
      <c r="L868" s="74"/>
      <c r="M868" s="74"/>
      <c r="N868" s="74"/>
      <c r="O868" s="74"/>
      <c r="P868" s="74"/>
      <c r="Q868" s="74"/>
      <c r="R868" s="74"/>
      <c r="S868" s="74"/>
      <c r="T868" s="74"/>
      <c r="U868" s="74"/>
      <c r="V868" s="74"/>
      <c r="W868" s="74"/>
      <c r="X868" s="74"/>
      <c r="Y868" s="74"/>
      <c r="Z868" s="74"/>
      <c r="AA868" s="74"/>
      <c r="AB868" s="74"/>
      <c r="AC868" s="74"/>
      <c r="AD868" s="74"/>
      <c r="AE868" s="74"/>
      <c r="AF868" s="74"/>
      <c r="AG868" s="74"/>
      <c r="AH868" s="74"/>
      <c r="AI868" s="74"/>
      <c r="AJ868" s="74"/>
      <c r="AK868" s="74"/>
      <c r="AL868" s="74"/>
      <c r="AM868" s="74"/>
      <c r="AN868" s="74"/>
      <c r="AO868" s="74"/>
      <c r="AP868" s="74"/>
      <c r="AQ868" s="74"/>
      <c r="AR868" s="74"/>
      <c r="AS868" s="74"/>
      <c r="AT868" s="74"/>
      <c r="AU868" s="74"/>
      <c r="AV868" s="74"/>
      <c r="AW868" s="74"/>
      <c r="AX868" s="74"/>
      <c r="AY868" s="74"/>
      <c r="AZ868" s="74"/>
      <c r="BA868" s="74"/>
      <c r="BB868" s="74"/>
      <c r="BC868" s="74"/>
      <c r="BD868" s="74"/>
      <c r="BE868" s="74"/>
      <c r="BF868" s="74"/>
      <c r="BG868" s="74"/>
      <c r="BH868" s="74"/>
      <c r="BI868" s="74"/>
      <c r="BJ868" s="74"/>
      <c r="BK868" s="74"/>
      <c r="BL868" s="74"/>
      <c r="BM868" s="74"/>
      <c r="BN868" s="74"/>
      <c r="BO868" s="74"/>
      <c r="BP868" s="74"/>
      <c r="BQ868" s="74"/>
      <c r="BR868" s="74"/>
      <c r="BS868" s="74"/>
      <c r="BT868" s="74"/>
      <c r="BU868" s="74"/>
      <c r="BV868" s="74"/>
      <c r="BW868" s="74"/>
      <c r="BX868" s="74"/>
      <c r="BY868" s="74"/>
      <c r="BZ868" s="74"/>
      <c r="CA868" s="74"/>
      <c r="CB868" s="74"/>
      <c r="CC868" s="74"/>
      <c r="CD868" s="74"/>
      <c r="CE868" s="74"/>
      <c r="CF868" s="74"/>
      <c r="CG868" s="74"/>
      <c r="CH868" s="74"/>
      <c r="CI868" s="74"/>
      <c r="CJ868" s="74"/>
      <c r="CK868" s="74"/>
      <c r="CL868" s="74"/>
      <c r="CM868" s="74"/>
      <c r="CN868" s="74"/>
      <c r="CO868" s="74"/>
      <c r="CP868" s="74"/>
      <c r="CQ868" s="74"/>
      <c r="CR868" s="74"/>
      <c r="CS868" s="74"/>
      <c r="CT868" s="74"/>
      <c r="CU868" s="74"/>
      <c r="CV868" s="74"/>
      <c r="CW868" s="74"/>
      <c r="CX868" s="74"/>
      <c r="CY868" s="74"/>
      <c r="CZ868" s="74"/>
      <c r="DA868" s="74"/>
      <c r="DB868" s="74"/>
      <c r="DC868" s="74"/>
      <c r="DD868" s="74"/>
      <c r="DE868" s="74"/>
      <c r="DF868" s="74"/>
      <c r="DG868" s="74"/>
      <c r="DH868" s="74"/>
      <c r="DI868" s="74"/>
      <c r="DJ868" s="74"/>
      <c r="DK868" s="74"/>
      <c r="DL868" s="74"/>
      <c r="DM868" s="74"/>
      <c r="DN868" s="74"/>
      <c r="DO868" s="74"/>
      <c r="DP868" s="74"/>
      <c r="DQ868" s="74"/>
      <c r="DR868" s="74"/>
      <c r="DS868" s="74"/>
      <c r="DT868" s="74"/>
      <c r="DU868" s="74"/>
      <c r="DV868" s="74"/>
      <c r="DW868" s="74"/>
      <c r="DX868" s="74"/>
      <c r="DY868" s="74"/>
      <c r="DZ868" s="74"/>
      <c r="EA868" s="74"/>
      <c r="EB868" s="74"/>
      <c r="EC868" s="74"/>
      <c r="ED868" s="74"/>
      <c r="EE868" s="74"/>
      <c r="EF868" s="74"/>
      <c r="EG868" s="74"/>
      <c r="EH868" s="74"/>
      <c r="EI868" s="74"/>
      <c r="EJ868" s="74"/>
      <c r="EK868" s="74"/>
      <c r="EL868" s="74"/>
      <c r="EM868" s="74"/>
      <c r="EN868" s="74"/>
      <c r="EO868" s="74"/>
      <c r="EP868" s="74"/>
      <c r="EQ868" s="74"/>
      <c r="ER868" s="74"/>
      <c r="ES868" s="74"/>
      <c r="ET868" s="74"/>
      <c r="EU868" s="74"/>
      <c r="EV868" s="74"/>
      <c r="EW868" s="74"/>
      <c r="EX868" s="74"/>
      <c r="EY868" s="74"/>
      <c r="EZ868" s="74"/>
      <c r="FA868" s="74"/>
      <c r="FB868" s="74"/>
      <c r="FC868" s="74"/>
      <c r="FD868" s="74"/>
      <c r="FE868" s="74"/>
      <c r="FF868" s="74"/>
      <c r="FG868" s="74"/>
      <c r="FH868" s="74"/>
      <c r="FI868" s="74"/>
      <c r="FJ868" s="74"/>
      <c r="FK868" s="74"/>
      <c r="FL868" s="74"/>
      <c r="FM868" s="74"/>
      <c r="FN868" s="74"/>
      <c r="FO868" s="74"/>
      <c r="FP868" s="74"/>
      <c r="FQ868" s="74"/>
      <c r="FR868" s="74"/>
      <c r="FS868" s="74"/>
      <c r="FT868" s="74"/>
      <c r="FU868" s="74"/>
      <c r="FV868" s="74"/>
      <c r="FW868" s="74"/>
      <c r="FX868" s="74"/>
      <c r="FY868" s="74"/>
      <c r="FZ868" s="74"/>
      <c r="GA868" s="74"/>
      <c r="GB868" s="74"/>
      <c r="GC868" s="74"/>
      <c r="GD868" s="74"/>
      <c r="GE868" s="74"/>
      <c r="GF868" s="74"/>
      <c r="GG868" s="74"/>
      <c r="GH868" s="74"/>
      <c r="GI868" s="74"/>
      <c r="GJ868" s="74"/>
      <c r="GK868" s="74"/>
      <c r="GL868" s="74"/>
      <c r="GM868" s="74"/>
      <c r="GN868" s="74"/>
      <c r="GO868" s="74"/>
      <c r="GP868" s="74"/>
      <c r="GQ868" s="74"/>
      <c r="GR868" s="74"/>
      <c r="GS868" s="74"/>
      <c r="GT868" s="74"/>
      <c r="GU868" s="74"/>
      <c r="GV868" s="74"/>
      <c r="GW868" s="74"/>
      <c r="GX868" s="74"/>
      <c r="GY868" s="74"/>
      <c r="GZ868" s="74"/>
      <c r="HA868" s="74"/>
      <c r="HB868" s="74"/>
      <c r="HC868" s="74"/>
      <c r="HD868" s="74"/>
      <c r="HE868" s="74"/>
      <c r="HF868" s="74"/>
      <c r="HG868" s="74"/>
      <c r="HH868" s="74"/>
      <c r="HI868" s="74"/>
      <c r="HJ868" s="74"/>
      <c r="HK868" s="74"/>
      <c r="HL868" s="74"/>
      <c r="HM868" s="74"/>
      <c r="HN868" s="74"/>
      <c r="HO868" s="74"/>
      <c r="HP868" s="74"/>
      <c r="HQ868" s="74"/>
      <c r="HR868" s="74"/>
      <c r="HS868" s="74"/>
      <c r="HT868" s="74"/>
      <c r="HU868" s="74"/>
      <c r="HV868" s="74"/>
      <c r="HW868" s="74"/>
      <c r="HX868" s="74"/>
      <c r="HY868" s="74"/>
      <c r="HZ868" s="74"/>
      <c r="IA868" s="74"/>
      <c r="IB868" s="74"/>
      <c r="IC868" s="74"/>
      <c r="ID868" s="74"/>
      <c r="IE868" s="74"/>
      <c r="IF868" s="74"/>
      <c r="IG868" s="74"/>
      <c r="IH868" s="74"/>
      <c r="II868" s="74"/>
      <c r="IJ868" s="74"/>
      <c r="IK868" s="74"/>
      <c r="IL868" s="74"/>
      <c r="IM868" s="74"/>
      <c r="IN868" s="74"/>
      <c r="IO868" s="74"/>
      <c r="IP868" s="74"/>
      <c r="IQ868" s="74"/>
      <c r="IR868" s="74"/>
      <c r="IS868" s="74"/>
      <c r="IT868" s="74"/>
      <c r="IU868" s="74"/>
    </row>
    <row r="869" spans="1:7" ht="15.75">
      <c r="A869" s="26"/>
      <c r="B869" s="27"/>
      <c r="C869" s="26"/>
      <c r="D869" s="26"/>
      <c r="E869" s="26"/>
      <c r="F869" s="30"/>
      <c r="G869" s="80"/>
    </row>
    <row r="870" spans="1:7" ht="15.75">
      <c r="A870" s="33" t="s">
        <v>330</v>
      </c>
      <c r="B870" s="27"/>
      <c r="C870" s="33" t="s">
        <v>488</v>
      </c>
      <c r="D870" s="26" t="s">
        <v>493</v>
      </c>
      <c r="E870" s="26" t="s">
        <v>494</v>
      </c>
      <c r="F870" s="30">
        <v>3.5</v>
      </c>
      <c r="G870" s="80"/>
    </row>
    <row r="871" spans="1:6" ht="15.75">
      <c r="A871" s="26"/>
      <c r="B871" s="27"/>
      <c r="C871" s="26"/>
      <c r="D871" s="26"/>
      <c r="E871" s="26"/>
      <c r="F871" s="30"/>
    </row>
    <row r="872" spans="1:255" ht="15.75">
      <c r="A872" s="50"/>
      <c r="B872" s="72"/>
      <c r="C872" s="50"/>
      <c r="D872" s="50"/>
      <c r="E872" s="35" t="s">
        <v>124</v>
      </c>
      <c r="F872" s="36">
        <f>SUM(F870)</f>
        <v>3.5</v>
      </c>
      <c r="G872" s="81"/>
      <c r="H872" s="74"/>
      <c r="I872" s="74"/>
      <c r="J872" s="74"/>
      <c r="K872" s="74"/>
      <c r="L872" s="74"/>
      <c r="M872" s="74"/>
      <c r="N872" s="74"/>
      <c r="O872" s="74"/>
      <c r="P872" s="74"/>
      <c r="Q872" s="74"/>
      <c r="R872" s="74"/>
      <c r="S872" s="74"/>
      <c r="T872" s="74"/>
      <c r="U872" s="74"/>
      <c r="V872" s="74"/>
      <c r="W872" s="74"/>
      <c r="X872" s="74"/>
      <c r="Y872" s="74"/>
      <c r="Z872" s="74"/>
      <c r="AA872" s="74"/>
      <c r="AB872" s="74"/>
      <c r="AC872" s="74"/>
      <c r="AD872" s="74"/>
      <c r="AE872" s="74"/>
      <c r="AF872" s="74"/>
      <c r="AG872" s="74"/>
      <c r="AH872" s="74"/>
      <c r="AI872" s="74"/>
      <c r="AJ872" s="74"/>
      <c r="AK872" s="74"/>
      <c r="AL872" s="74"/>
      <c r="AM872" s="74"/>
      <c r="AN872" s="74"/>
      <c r="AO872" s="74"/>
      <c r="AP872" s="74"/>
      <c r="AQ872" s="74"/>
      <c r="AR872" s="74"/>
      <c r="AS872" s="74"/>
      <c r="AT872" s="74"/>
      <c r="AU872" s="74"/>
      <c r="AV872" s="74"/>
      <c r="AW872" s="74"/>
      <c r="AX872" s="74"/>
      <c r="AY872" s="74"/>
      <c r="AZ872" s="74"/>
      <c r="BA872" s="74"/>
      <c r="BB872" s="74"/>
      <c r="BC872" s="74"/>
      <c r="BD872" s="74"/>
      <c r="BE872" s="74"/>
      <c r="BF872" s="74"/>
      <c r="BG872" s="74"/>
      <c r="BH872" s="74"/>
      <c r="BI872" s="74"/>
      <c r="BJ872" s="74"/>
      <c r="BK872" s="74"/>
      <c r="BL872" s="74"/>
      <c r="BM872" s="74"/>
      <c r="BN872" s="74"/>
      <c r="BO872" s="74"/>
      <c r="BP872" s="74"/>
      <c r="BQ872" s="74"/>
      <c r="BR872" s="74"/>
      <c r="BS872" s="74"/>
      <c r="BT872" s="74"/>
      <c r="BU872" s="74"/>
      <c r="BV872" s="74"/>
      <c r="BW872" s="74"/>
      <c r="BX872" s="74"/>
      <c r="BY872" s="74"/>
      <c r="BZ872" s="74"/>
      <c r="CA872" s="74"/>
      <c r="CB872" s="74"/>
      <c r="CC872" s="74"/>
      <c r="CD872" s="74"/>
      <c r="CE872" s="74"/>
      <c r="CF872" s="74"/>
      <c r="CG872" s="74"/>
      <c r="CH872" s="74"/>
      <c r="CI872" s="74"/>
      <c r="CJ872" s="74"/>
      <c r="CK872" s="74"/>
      <c r="CL872" s="74"/>
      <c r="CM872" s="74"/>
      <c r="CN872" s="74"/>
      <c r="CO872" s="74"/>
      <c r="CP872" s="74"/>
      <c r="CQ872" s="74"/>
      <c r="CR872" s="74"/>
      <c r="CS872" s="74"/>
      <c r="CT872" s="74"/>
      <c r="CU872" s="74"/>
      <c r="CV872" s="74"/>
      <c r="CW872" s="74"/>
      <c r="CX872" s="74"/>
      <c r="CY872" s="74"/>
      <c r="CZ872" s="74"/>
      <c r="DA872" s="74"/>
      <c r="DB872" s="74"/>
      <c r="DC872" s="74"/>
      <c r="DD872" s="74"/>
      <c r="DE872" s="74"/>
      <c r="DF872" s="74"/>
      <c r="DG872" s="74"/>
      <c r="DH872" s="74"/>
      <c r="DI872" s="74"/>
      <c r="DJ872" s="74"/>
      <c r="DK872" s="74"/>
      <c r="DL872" s="74"/>
      <c r="DM872" s="74"/>
      <c r="DN872" s="74"/>
      <c r="DO872" s="74"/>
      <c r="DP872" s="74"/>
      <c r="DQ872" s="74"/>
      <c r="DR872" s="74"/>
      <c r="DS872" s="74"/>
      <c r="DT872" s="74"/>
      <c r="DU872" s="74"/>
      <c r="DV872" s="74"/>
      <c r="DW872" s="74"/>
      <c r="DX872" s="74"/>
      <c r="DY872" s="74"/>
      <c r="DZ872" s="74"/>
      <c r="EA872" s="74"/>
      <c r="EB872" s="74"/>
      <c r="EC872" s="74"/>
      <c r="ED872" s="74"/>
      <c r="EE872" s="74"/>
      <c r="EF872" s="74"/>
      <c r="EG872" s="74"/>
      <c r="EH872" s="74"/>
      <c r="EI872" s="74"/>
      <c r="EJ872" s="74"/>
      <c r="EK872" s="74"/>
      <c r="EL872" s="74"/>
      <c r="EM872" s="74"/>
      <c r="EN872" s="74"/>
      <c r="EO872" s="74"/>
      <c r="EP872" s="74"/>
      <c r="EQ872" s="74"/>
      <c r="ER872" s="74"/>
      <c r="ES872" s="74"/>
      <c r="ET872" s="74"/>
      <c r="EU872" s="74"/>
      <c r="EV872" s="74"/>
      <c r="EW872" s="74"/>
      <c r="EX872" s="74"/>
      <c r="EY872" s="74"/>
      <c r="EZ872" s="74"/>
      <c r="FA872" s="74"/>
      <c r="FB872" s="74"/>
      <c r="FC872" s="74"/>
      <c r="FD872" s="74"/>
      <c r="FE872" s="74"/>
      <c r="FF872" s="74"/>
      <c r="FG872" s="74"/>
      <c r="FH872" s="74"/>
      <c r="FI872" s="74"/>
      <c r="FJ872" s="74"/>
      <c r="FK872" s="74"/>
      <c r="FL872" s="74"/>
      <c r="FM872" s="74"/>
      <c r="FN872" s="74"/>
      <c r="FO872" s="74"/>
      <c r="FP872" s="74"/>
      <c r="FQ872" s="74"/>
      <c r="FR872" s="74"/>
      <c r="FS872" s="74"/>
      <c r="FT872" s="74"/>
      <c r="FU872" s="74"/>
      <c r="FV872" s="74"/>
      <c r="FW872" s="74"/>
      <c r="FX872" s="74"/>
      <c r="FY872" s="74"/>
      <c r="FZ872" s="74"/>
      <c r="GA872" s="74"/>
      <c r="GB872" s="74"/>
      <c r="GC872" s="74"/>
      <c r="GD872" s="74"/>
      <c r="GE872" s="74"/>
      <c r="GF872" s="74"/>
      <c r="GG872" s="74"/>
      <c r="GH872" s="74"/>
      <c r="GI872" s="74"/>
      <c r="GJ872" s="74"/>
      <c r="GK872" s="74"/>
      <c r="GL872" s="74"/>
      <c r="GM872" s="74"/>
      <c r="GN872" s="74"/>
      <c r="GO872" s="74"/>
      <c r="GP872" s="74"/>
      <c r="GQ872" s="74"/>
      <c r="GR872" s="74"/>
      <c r="GS872" s="74"/>
      <c r="GT872" s="74"/>
      <c r="GU872" s="74"/>
      <c r="GV872" s="74"/>
      <c r="GW872" s="74"/>
      <c r="GX872" s="74"/>
      <c r="GY872" s="74"/>
      <c r="GZ872" s="74"/>
      <c r="HA872" s="74"/>
      <c r="HB872" s="74"/>
      <c r="HC872" s="74"/>
      <c r="HD872" s="74"/>
      <c r="HE872" s="74"/>
      <c r="HF872" s="74"/>
      <c r="HG872" s="74"/>
      <c r="HH872" s="74"/>
      <c r="HI872" s="74"/>
      <c r="HJ872" s="74"/>
      <c r="HK872" s="74"/>
      <c r="HL872" s="74"/>
      <c r="HM872" s="74"/>
      <c r="HN872" s="74"/>
      <c r="HO872" s="74"/>
      <c r="HP872" s="74"/>
      <c r="HQ872" s="74"/>
      <c r="HR872" s="74"/>
      <c r="HS872" s="74"/>
      <c r="HT872" s="74"/>
      <c r="HU872" s="74"/>
      <c r="HV872" s="74"/>
      <c r="HW872" s="74"/>
      <c r="HX872" s="74"/>
      <c r="HY872" s="74"/>
      <c r="HZ872" s="74"/>
      <c r="IA872" s="74"/>
      <c r="IB872" s="74"/>
      <c r="IC872" s="74"/>
      <c r="ID872" s="74"/>
      <c r="IE872" s="74"/>
      <c r="IF872" s="74"/>
      <c r="IG872" s="74"/>
      <c r="IH872" s="74"/>
      <c r="II872" s="74"/>
      <c r="IJ872" s="74"/>
      <c r="IK872" s="74"/>
      <c r="IL872" s="74"/>
      <c r="IM872" s="74"/>
      <c r="IN872" s="74"/>
      <c r="IO872" s="74"/>
      <c r="IP872" s="74"/>
      <c r="IQ872" s="74"/>
      <c r="IR872" s="74"/>
      <c r="IS872" s="74"/>
      <c r="IT872" s="74"/>
      <c r="IU872" s="74"/>
    </row>
    <row r="873" spans="1:7" ht="15.75">
      <c r="A873" s="26"/>
      <c r="B873" s="27"/>
      <c r="C873" s="26"/>
      <c r="D873" s="26"/>
      <c r="E873" s="26"/>
      <c r="F873" s="30"/>
      <c r="G873" s="80"/>
    </row>
    <row r="874" spans="1:7" ht="15.75">
      <c r="A874" s="33" t="s">
        <v>236</v>
      </c>
      <c r="B874" s="27"/>
      <c r="C874" s="33" t="s">
        <v>495</v>
      </c>
      <c r="D874" s="26" t="s">
        <v>432</v>
      </c>
      <c r="E874" s="26" t="s">
        <v>496</v>
      </c>
      <c r="F874" s="30">
        <v>4.402</v>
      </c>
      <c r="G874" s="80"/>
    </row>
    <row r="875" spans="1:7" ht="15.75">
      <c r="A875" s="26"/>
      <c r="B875" s="27"/>
      <c r="C875" s="26"/>
      <c r="D875" s="26"/>
      <c r="E875" s="26"/>
      <c r="F875" s="30"/>
      <c r="G875" s="80"/>
    </row>
    <row r="876" spans="1:6" ht="15.75">
      <c r="A876" s="26"/>
      <c r="B876" s="27">
        <v>5404</v>
      </c>
      <c r="C876" s="33" t="s">
        <v>497</v>
      </c>
      <c r="D876" s="26" t="s">
        <v>498</v>
      </c>
      <c r="E876" s="26" t="s">
        <v>499</v>
      </c>
      <c r="F876" s="30">
        <v>0.93</v>
      </c>
    </row>
    <row r="877" spans="1:6" ht="15.75">
      <c r="A877" s="26"/>
      <c r="B877" s="27"/>
      <c r="C877" s="38" t="s">
        <v>123</v>
      </c>
      <c r="D877" s="26"/>
      <c r="E877" s="26"/>
      <c r="F877" s="30"/>
    </row>
    <row r="878" spans="1:6" ht="15.75">
      <c r="A878" s="26"/>
      <c r="B878" s="27"/>
      <c r="C878" s="26"/>
      <c r="D878" s="26"/>
      <c r="E878" s="26"/>
      <c r="F878" s="30"/>
    </row>
    <row r="879" spans="1:7" ht="15.75">
      <c r="A879" s="26"/>
      <c r="B879" s="27">
        <v>5406</v>
      </c>
      <c r="C879" s="33" t="s">
        <v>500</v>
      </c>
      <c r="D879" s="26" t="s">
        <v>501</v>
      </c>
      <c r="E879" s="26" t="s">
        <v>494</v>
      </c>
      <c r="F879" s="30">
        <v>0.55</v>
      </c>
      <c r="G879" s="80"/>
    </row>
    <row r="880" spans="1:7" ht="15.75">
      <c r="A880" s="26"/>
      <c r="B880" s="27"/>
      <c r="C880" s="38" t="s">
        <v>1044</v>
      </c>
      <c r="D880" s="26"/>
      <c r="E880" s="26"/>
      <c r="F880" s="30"/>
      <c r="G880" s="80"/>
    </row>
    <row r="881" spans="1:7" ht="15.75">
      <c r="A881" s="26"/>
      <c r="B881" s="27"/>
      <c r="C881" s="26"/>
      <c r="D881" s="26"/>
      <c r="E881" s="26"/>
      <c r="F881" s="30"/>
      <c r="G881" s="80"/>
    </row>
    <row r="882" spans="1:7" ht="15.75">
      <c r="A882" s="26"/>
      <c r="B882" s="27">
        <v>5408</v>
      </c>
      <c r="C882" s="33" t="s">
        <v>502</v>
      </c>
      <c r="D882" s="26" t="s">
        <v>493</v>
      </c>
      <c r="E882" s="26" t="s">
        <v>489</v>
      </c>
      <c r="F882" s="30">
        <v>0.34</v>
      </c>
      <c r="G882" s="80"/>
    </row>
    <row r="883" spans="1:7" ht="15.75">
      <c r="A883" s="26"/>
      <c r="B883" s="27"/>
      <c r="C883" s="38" t="s">
        <v>1023</v>
      </c>
      <c r="D883" s="26"/>
      <c r="E883" s="26"/>
      <c r="F883" s="30"/>
      <c r="G883" s="80"/>
    </row>
    <row r="884" spans="1:7" ht="15.75">
      <c r="A884" s="26"/>
      <c r="B884" s="27"/>
      <c r="C884" s="26"/>
      <c r="D884" s="26"/>
      <c r="E884" s="26"/>
      <c r="F884" s="30"/>
      <c r="G884" s="80"/>
    </row>
    <row r="885" spans="1:7" ht="15.75">
      <c r="A885" s="26"/>
      <c r="B885" s="27">
        <v>5409</v>
      </c>
      <c r="C885" s="33" t="s">
        <v>503</v>
      </c>
      <c r="D885" s="26" t="s">
        <v>432</v>
      </c>
      <c r="E885" s="26" t="s">
        <v>496</v>
      </c>
      <c r="F885" s="30">
        <v>4</v>
      </c>
      <c r="G885" s="80"/>
    </row>
    <row r="886" spans="1:7" ht="15.75">
      <c r="A886" s="26"/>
      <c r="B886" s="27"/>
      <c r="C886" s="38" t="s">
        <v>1014</v>
      </c>
      <c r="D886" s="26"/>
      <c r="E886" s="26"/>
      <c r="F886" s="30"/>
      <c r="G886" s="80"/>
    </row>
    <row r="887" spans="1:7" ht="15.75">
      <c r="A887" s="26"/>
      <c r="B887" s="27"/>
      <c r="C887" s="26"/>
      <c r="D887" s="26"/>
      <c r="E887" s="26"/>
      <c r="F887" s="30"/>
      <c r="G887" s="80"/>
    </row>
    <row r="888" spans="1:7" ht="15.75">
      <c r="A888" s="26"/>
      <c r="B888" s="27">
        <v>5402</v>
      </c>
      <c r="C888" s="33" t="s">
        <v>498</v>
      </c>
      <c r="D888" s="26" t="s">
        <v>489</v>
      </c>
      <c r="E888" s="26" t="s">
        <v>432</v>
      </c>
      <c r="F888" s="30">
        <v>2.29</v>
      </c>
      <c r="G888" s="80"/>
    </row>
    <row r="889" spans="1:7" ht="15.75">
      <c r="A889" s="26"/>
      <c r="B889" s="27"/>
      <c r="C889" s="38" t="s">
        <v>1026</v>
      </c>
      <c r="D889" s="26"/>
      <c r="E889" s="26"/>
      <c r="F889" s="30"/>
      <c r="G889" s="80"/>
    </row>
    <row r="890" spans="1:7" ht="15.75">
      <c r="A890" s="26"/>
      <c r="B890" s="27"/>
      <c r="C890" s="26"/>
      <c r="D890" s="26"/>
      <c r="E890" s="26"/>
      <c r="F890" s="30"/>
      <c r="G890" s="80"/>
    </row>
    <row r="891" spans="1:6" ht="15.75">
      <c r="A891" s="26"/>
      <c r="B891" s="27">
        <v>5302</v>
      </c>
      <c r="C891" s="33" t="s">
        <v>504</v>
      </c>
      <c r="D891" s="26" t="s">
        <v>505</v>
      </c>
      <c r="E891" s="26" t="s">
        <v>506</v>
      </c>
      <c r="F891" s="30">
        <v>0.33</v>
      </c>
    </row>
    <row r="892" spans="1:6" ht="15.75">
      <c r="A892" s="26"/>
      <c r="B892" s="27"/>
      <c r="C892" s="38" t="s">
        <v>1044</v>
      </c>
      <c r="D892" s="26"/>
      <c r="E892" s="26"/>
      <c r="F892" s="30"/>
    </row>
    <row r="893" spans="1:6" ht="15.75">
      <c r="A893" s="26"/>
      <c r="B893" s="33"/>
      <c r="C893" s="26"/>
      <c r="D893" s="26"/>
      <c r="E893" s="26"/>
      <c r="F893" s="26"/>
    </row>
    <row r="894" spans="1:6" ht="15.75">
      <c r="A894" s="26"/>
      <c r="B894" s="27" t="s">
        <v>507</v>
      </c>
      <c r="C894" s="33" t="s">
        <v>501</v>
      </c>
      <c r="D894" s="26" t="s">
        <v>432</v>
      </c>
      <c r="E894" s="26" t="s">
        <v>508</v>
      </c>
      <c r="F894" s="30">
        <v>0.026000000000000002</v>
      </c>
    </row>
    <row r="895" spans="1:6" ht="15.75">
      <c r="A895" s="26"/>
      <c r="B895" s="33"/>
      <c r="C895" s="38" t="s">
        <v>1025</v>
      </c>
      <c r="D895" s="26"/>
      <c r="E895" s="26"/>
      <c r="F895" s="30"/>
    </row>
    <row r="896" spans="1:6" ht="15.75">
      <c r="A896" s="26"/>
      <c r="B896" s="27"/>
      <c r="C896" s="38"/>
      <c r="D896" s="26"/>
      <c r="E896" s="26"/>
      <c r="F896" s="30"/>
    </row>
    <row r="897" spans="1:6" ht="15.75">
      <c r="A897" s="26"/>
      <c r="B897" s="27" t="s">
        <v>509</v>
      </c>
      <c r="C897" s="38" t="s">
        <v>501</v>
      </c>
      <c r="D897" s="26" t="s">
        <v>64</v>
      </c>
      <c r="E897" s="26" t="s">
        <v>488</v>
      </c>
      <c r="F897" s="30">
        <v>1.26</v>
      </c>
    </row>
    <row r="898" spans="1:6" ht="15.75">
      <c r="A898" s="26"/>
      <c r="B898" s="27"/>
      <c r="C898" s="38" t="s">
        <v>1045</v>
      </c>
      <c r="D898" s="26"/>
      <c r="E898" s="26"/>
      <c r="F898" s="30"/>
    </row>
    <row r="899" spans="1:6" ht="15.75">
      <c r="A899" s="26"/>
      <c r="B899" s="27"/>
      <c r="C899" s="26"/>
      <c r="D899" s="26"/>
      <c r="E899" s="26"/>
      <c r="F899" s="30"/>
    </row>
    <row r="900" spans="1:7" ht="15.75">
      <c r="A900" s="26"/>
      <c r="B900" s="27">
        <v>5304</v>
      </c>
      <c r="C900" s="33" t="s">
        <v>275</v>
      </c>
      <c r="D900" s="26" t="s">
        <v>510</v>
      </c>
      <c r="E900" s="26" t="s">
        <v>504</v>
      </c>
      <c r="F900" s="30">
        <v>1.02</v>
      </c>
      <c r="G900" s="80"/>
    </row>
    <row r="901" spans="1:7" ht="15.75">
      <c r="A901" s="26"/>
      <c r="B901" s="27"/>
      <c r="C901" s="38" t="s">
        <v>1044</v>
      </c>
      <c r="D901" s="26"/>
      <c r="E901" s="26"/>
      <c r="F901" s="30"/>
      <c r="G901" s="80"/>
    </row>
    <row r="902" spans="1:6" ht="15.75">
      <c r="A902" s="26"/>
      <c r="B902" s="27"/>
      <c r="C902" s="26"/>
      <c r="D902" s="26"/>
      <c r="E902" s="26"/>
      <c r="F902" s="30"/>
    </row>
    <row r="903" spans="1:7" ht="15.75">
      <c r="A903" s="26"/>
      <c r="B903" s="27">
        <v>5306</v>
      </c>
      <c r="C903" s="33" t="s">
        <v>511</v>
      </c>
      <c r="D903" s="26" t="s">
        <v>512</v>
      </c>
      <c r="E903" s="26" t="s">
        <v>275</v>
      </c>
      <c r="F903" s="30">
        <v>0.1</v>
      </c>
      <c r="G903" s="80"/>
    </row>
    <row r="904" spans="1:7" ht="15.75">
      <c r="A904" s="26"/>
      <c r="B904" s="27"/>
      <c r="C904" s="38" t="s">
        <v>1044</v>
      </c>
      <c r="D904" s="26"/>
      <c r="E904" s="26"/>
      <c r="F904" s="30"/>
      <c r="G904" s="80"/>
    </row>
    <row r="905" spans="1:6" ht="15.75">
      <c r="A905" s="26"/>
      <c r="B905" s="27"/>
      <c r="C905" s="38"/>
      <c r="D905" s="26"/>
      <c r="E905" s="26"/>
      <c r="F905" s="30"/>
    </row>
    <row r="906" spans="1:255" ht="15.75">
      <c r="A906" s="50"/>
      <c r="B906" s="72"/>
      <c r="C906" s="73"/>
      <c r="D906" s="50"/>
      <c r="E906" s="35" t="s">
        <v>169</v>
      </c>
      <c r="F906" s="36">
        <f>SUM(F874:F903)</f>
        <v>15.248</v>
      </c>
      <c r="G906" s="74"/>
      <c r="H906" s="74"/>
      <c r="I906" s="74"/>
      <c r="J906" s="74"/>
      <c r="K906" s="74"/>
      <c r="L906" s="74"/>
      <c r="M906" s="74"/>
      <c r="N906" s="74"/>
      <c r="O906" s="74"/>
      <c r="P906" s="74"/>
      <c r="Q906" s="74"/>
      <c r="R906" s="74"/>
      <c r="S906" s="74"/>
      <c r="T906" s="74"/>
      <c r="U906" s="74"/>
      <c r="V906" s="74"/>
      <c r="W906" s="74"/>
      <c r="X906" s="74"/>
      <c r="Y906" s="74"/>
      <c r="Z906" s="74"/>
      <c r="AA906" s="74"/>
      <c r="AB906" s="74"/>
      <c r="AC906" s="74"/>
      <c r="AD906" s="74"/>
      <c r="AE906" s="74"/>
      <c r="AF906" s="74"/>
      <c r="AG906" s="74"/>
      <c r="AH906" s="74"/>
      <c r="AI906" s="74"/>
      <c r="AJ906" s="74"/>
      <c r="AK906" s="74"/>
      <c r="AL906" s="74"/>
      <c r="AM906" s="74"/>
      <c r="AN906" s="74"/>
      <c r="AO906" s="74"/>
      <c r="AP906" s="74"/>
      <c r="AQ906" s="74"/>
      <c r="AR906" s="74"/>
      <c r="AS906" s="74"/>
      <c r="AT906" s="74"/>
      <c r="AU906" s="74"/>
      <c r="AV906" s="74"/>
      <c r="AW906" s="74"/>
      <c r="AX906" s="74"/>
      <c r="AY906" s="74"/>
      <c r="AZ906" s="74"/>
      <c r="BA906" s="74"/>
      <c r="BB906" s="74"/>
      <c r="BC906" s="74"/>
      <c r="BD906" s="74"/>
      <c r="BE906" s="74"/>
      <c r="BF906" s="74"/>
      <c r="BG906" s="74"/>
      <c r="BH906" s="74"/>
      <c r="BI906" s="74"/>
      <c r="BJ906" s="74"/>
      <c r="BK906" s="74"/>
      <c r="BL906" s="74"/>
      <c r="BM906" s="74"/>
      <c r="BN906" s="74"/>
      <c r="BO906" s="74"/>
      <c r="BP906" s="74"/>
      <c r="BQ906" s="74"/>
      <c r="BR906" s="74"/>
      <c r="BS906" s="74"/>
      <c r="BT906" s="74"/>
      <c r="BU906" s="74"/>
      <c r="BV906" s="74"/>
      <c r="BW906" s="74"/>
      <c r="BX906" s="74"/>
      <c r="BY906" s="74"/>
      <c r="BZ906" s="74"/>
      <c r="CA906" s="74"/>
      <c r="CB906" s="74"/>
      <c r="CC906" s="74"/>
      <c r="CD906" s="74"/>
      <c r="CE906" s="74"/>
      <c r="CF906" s="74"/>
      <c r="CG906" s="74"/>
      <c r="CH906" s="74"/>
      <c r="CI906" s="74"/>
      <c r="CJ906" s="74"/>
      <c r="CK906" s="74"/>
      <c r="CL906" s="74"/>
      <c r="CM906" s="74"/>
      <c r="CN906" s="74"/>
      <c r="CO906" s="74"/>
      <c r="CP906" s="74"/>
      <c r="CQ906" s="74"/>
      <c r="CR906" s="74"/>
      <c r="CS906" s="74"/>
      <c r="CT906" s="74"/>
      <c r="CU906" s="74"/>
      <c r="CV906" s="74"/>
      <c r="CW906" s="74"/>
      <c r="CX906" s="74"/>
      <c r="CY906" s="74"/>
      <c r="CZ906" s="74"/>
      <c r="DA906" s="74"/>
      <c r="DB906" s="74"/>
      <c r="DC906" s="74"/>
      <c r="DD906" s="74"/>
      <c r="DE906" s="74"/>
      <c r="DF906" s="74"/>
      <c r="DG906" s="74"/>
      <c r="DH906" s="74"/>
      <c r="DI906" s="74"/>
      <c r="DJ906" s="74"/>
      <c r="DK906" s="74"/>
      <c r="DL906" s="74"/>
      <c r="DM906" s="74"/>
      <c r="DN906" s="74"/>
      <c r="DO906" s="74"/>
      <c r="DP906" s="74"/>
      <c r="DQ906" s="74"/>
      <c r="DR906" s="74"/>
      <c r="DS906" s="74"/>
      <c r="DT906" s="74"/>
      <c r="DU906" s="74"/>
      <c r="DV906" s="74"/>
      <c r="DW906" s="74"/>
      <c r="DX906" s="74"/>
      <c r="DY906" s="74"/>
      <c r="DZ906" s="74"/>
      <c r="EA906" s="74"/>
      <c r="EB906" s="74"/>
      <c r="EC906" s="74"/>
      <c r="ED906" s="74"/>
      <c r="EE906" s="74"/>
      <c r="EF906" s="74"/>
      <c r="EG906" s="74"/>
      <c r="EH906" s="74"/>
      <c r="EI906" s="74"/>
      <c r="EJ906" s="74"/>
      <c r="EK906" s="74"/>
      <c r="EL906" s="74"/>
      <c r="EM906" s="74"/>
      <c r="EN906" s="74"/>
      <c r="EO906" s="74"/>
      <c r="EP906" s="74"/>
      <c r="EQ906" s="74"/>
      <c r="ER906" s="74"/>
      <c r="ES906" s="74"/>
      <c r="ET906" s="74"/>
      <c r="EU906" s="74"/>
      <c r="EV906" s="74"/>
      <c r="EW906" s="74"/>
      <c r="EX906" s="74"/>
      <c r="EY906" s="74"/>
      <c r="EZ906" s="74"/>
      <c r="FA906" s="74"/>
      <c r="FB906" s="74"/>
      <c r="FC906" s="74"/>
      <c r="FD906" s="74"/>
      <c r="FE906" s="74"/>
      <c r="FF906" s="74"/>
      <c r="FG906" s="74"/>
      <c r="FH906" s="74"/>
      <c r="FI906" s="74"/>
      <c r="FJ906" s="74"/>
      <c r="FK906" s="74"/>
      <c r="FL906" s="74"/>
      <c r="FM906" s="74"/>
      <c r="FN906" s="74"/>
      <c r="FO906" s="74"/>
      <c r="FP906" s="74"/>
      <c r="FQ906" s="74"/>
      <c r="FR906" s="74"/>
      <c r="FS906" s="74"/>
      <c r="FT906" s="74"/>
      <c r="FU906" s="74"/>
      <c r="FV906" s="74"/>
      <c r="FW906" s="74"/>
      <c r="FX906" s="74"/>
      <c r="FY906" s="74"/>
      <c r="FZ906" s="74"/>
      <c r="GA906" s="74"/>
      <c r="GB906" s="74"/>
      <c r="GC906" s="74"/>
      <c r="GD906" s="74"/>
      <c r="GE906" s="74"/>
      <c r="GF906" s="74"/>
      <c r="GG906" s="74"/>
      <c r="GH906" s="74"/>
      <c r="GI906" s="74"/>
      <c r="GJ906" s="74"/>
      <c r="GK906" s="74"/>
      <c r="GL906" s="74"/>
      <c r="GM906" s="74"/>
      <c r="GN906" s="74"/>
      <c r="GO906" s="74"/>
      <c r="GP906" s="74"/>
      <c r="GQ906" s="74"/>
      <c r="GR906" s="74"/>
      <c r="GS906" s="74"/>
      <c r="GT906" s="74"/>
      <c r="GU906" s="74"/>
      <c r="GV906" s="74"/>
      <c r="GW906" s="74"/>
      <c r="GX906" s="74"/>
      <c r="GY906" s="74"/>
      <c r="GZ906" s="74"/>
      <c r="HA906" s="74"/>
      <c r="HB906" s="74"/>
      <c r="HC906" s="74"/>
      <c r="HD906" s="74"/>
      <c r="HE906" s="74"/>
      <c r="HF906" s="74"/>
      <c r="HG906" s="74"/>
      <c r="HH906" s="74"/>
      <c r="HI906" s="74"/>
      <c r="HJ906" s="74"/>
      <c r="HK906" s="74"/>
      <c r="HL906" s="74"/>
      <c r="HM906" s="74"/>
      <c r="HN906" s="74"/>
      <c r="HO906" s="74"/>
      <c r="HP906" s="74"/>
      <c r="HQ906" s="74"/>
      <c r="HR906" s="74"/>
      <c r="HS906" s="74"/>
      <c r="HT906" s="74"/>
      <c r="HU906" s="74"/>
      <c r="HV906" s="74"/>
      <c r="HW906" s="74"/>
      <c r="HX906" s="74"/>
      <c r="HY906" s="74"/>
      <c r="HZ906" s="74"/>
      <c r="IA906" s="74"/>
      <c r="IB906" s="74"/>
      <c r="IC906" s="74"/>
      <c r="ID906" s="74"/>
      <c r="IE906" s="74"/>
      <c r="IF906" s="74"/>
      <c r="IG906" s="74"/>
      <c r="IH906" s="74"/>
      <c r="II906" s="74"/>
      <c r="IJ906" s="74"/>
      <c r="IK906" s="74"/>
      <c r="IL906" s="74"/>
      <c r="IM906" s="74"/>
      <c r="IN906" s="74"/>
      <c r="IO906" s="74"/>
      <c r="IP906" s="74"/>
      <c r="IQ906" s="74"/>
      <c r="IR906" s="74"/>
      <c r="IS906" s="74"/>
      <c r="IT906" s="74"/>
      <c r="IU906" s="74"/>
    </row>
    <row r="907" spans="1:6" ht="15.75">
      <c r="A907" s="26"/>
      <c r="B907" s="27"/>
      <c r="C907" s="38"/>
      <c r="D907" s="26"/>
      <c r="E907" s="50"/>
      <c r="F907" s="30"/>
    </row>
    <row r="908" spans="1:7" ht="15.75">
      <c r="A908" s="26"/>
      <c r="B908" s="27"/>
      <c r="C908" s="37"/>
      <c r="D908" s="23" t="s">
        <v>21</v>
      </c>
      <c r="E908" s="26"/>
      <c r="F908" s="30"/>
      <c r="G908" s="80"/>
    </row>
    <row r="909" spans="1:7" ht="15.75">
      <c r="A909" s="26"/>
      <c r="B909" s="27"/>
      <c r="C909" s="37"/>
      <c r="D909" s="26"/>
      <c r="E909" s="26"/>
      <c r="F909" s="30"/>
      <c r="G909" s="80"/>
    </row>
    <row r="910" spans="1:6" ht="15.75">
      <c r="A910" s="33" t="s">
        <v>201</v>
      </c>
      <c r="B910" s="27"/>
      <c r="C910" s="33" t="s">
        <v>429</v>
      </c>
      <c r="D910" s="26" t="s">
        <v>513</v>
      </c>
      <c r="E910" s="26" t="s">
        <v>445</v>
      </c>
      <c r="F910" s="30">
        <v>5.459</v>
      </c>
    </row>
    <row r="911" spans="1:7" ht="15.75">
      <c r="A911" s="26"/>
      <c r="B911" s="27"/>
      <c r="C911" s="26"/>
      <c r="D911" s="26"/>
      <c r="E911" s="26"/>
      <c r="F911" s="30"/>
      <c r="G911" s="80"/>
    </row>
    <row r="912" spans="1:255" ht="15.75">
      <c r="A912" s="50"/>
      <c r="B912" s="72"/>
      <c r="C912" s="50"/>
      <c r="D912" s="50"/>
      <c r="E912" s="35" t="s">
        <v>203</v>
      </c>
      <c r="F912" s="36">
        <f>SUM(F910)</f>
        <v>5.459</v>
      </c>
      <c r="G912" s="81"/>
      <c r="H912" s="74"/>
      <c r="I912" s="74"/>
      <c r="J912" s="74"/>
      <c r="K912" s="74"/>
      <c r="L912" s="74"/>
      <c r="M912" s="74"/>
      <c r="N912" s="74"/>
      <c r="O912" s="74"/>
      <c r="P912" s="74"/>
      <c r="Q912" s="74"/>
      <c r="R912" s="74"/>
      <c r="S912" s="74"/>
      <c r="T912" s="74"/>
      <c r="U912" s="74"/>
      <c r="V912" s="74"/>
      <c r="W912" s="74"/>
      <c r="X912" s="74"/>
      <c r="Y912" s="74"/>
      <c r="Z912" s="74"/>
      <c r="AA912" s="74"/>
      <c r="AB912" s="74"/>
      <c r="AC912" s="74"/>
      <c r="AD912" s="74"/>
      <c r="AE912" s="74"/>
      <c r="AF912" s="74"/>
      <c r="AG912" s="74"/>
      <c r="AH912" s="74"/>
      <c r="AI912" s="74"/>
      <c r="AJ912" s="74"/>
      <c r="AK912" s="74"/>
      <c r="AL912" s="74"/>
      <c r="AM912" s="74"/>
      <c r="AN912" s="74"/>
      <c r="AO912" s="74"/>
      <c r="AP912" s="74"/>
      <c r="AQ912" s="74"/>
      <c r="AR912" s="74"/>
      <c r="AS912" s="74"/>
      <c r="AT912" s="74"/>
      <c r="AU912" s="74"/>
      <c r="AV912" s="74"/>
      <c r="AW912" s="74"/>
      <c r="AX912" s="74"/>
      <c r="AY912" s="74"/>
      <c r="AZ912" s="74"/>
      <c r="BA912" s="74"/>
      <c r="BB912" s="74"/>
      <c r="BC912" s="74"/>
      <c r="BD912" s="74"/>
      <c r="BE912" s="74"/>
      <c r="BF912" s="74"/>
      <c r="BG912" s="74"/>
      <c r="BH912" s="74"/>
      <c r="BI912" s="74"/>
      <c r="BJ912" s="74"/>
      <c r="BK912" s="74"/>
      <c r="BL912" s="74"/>
      <c r="BM912" s="74"/>
      <c r="BN912" s="74"/>
      <c r="BO912" s="74"/>
      <c r="BP912" s="74"/>
      <c r="BQ912" s="74"/>
      <c r="BR912" s="74"/>
      <c r="BS912" s="74"/>
      <c r="BT912" s="74"/>
      <c r="BU912" s="74"/>
      <c r="BV912" s="74"/>
      <c r="BW912" s="74"/>
      <c r="BX912" s="74"/>
      <c r="BY912" s="74"/>
      <c r="BZ912" s="74"/>
      <c r="CA912" s="74"/>
      <c r="CB912" s="74"/>
      <c r="CC912" s="74"/>
      <c r="CD912" s="74"/>
      <c r="CE912" s="74"/>
      <c r="CF912" s="74"/>
      <c r="CG912" s="74"/>
      <c r="CH912" s="74"/>
      <c r="CI912" s="74"/>
      <c r="CJ912" s="74"/>
      <c r="CK912" s="74"/>
      <c r="CL912" s="74"/>
      <c r="CM912" s="74"/>
      <c r="CN912" s="74"/>
      <c r="CO912" s="74"/>
      <c r="CP912" s="74"/>
      <c r="CQ912" s="74"/>
      <c r="CR912" s="74"/>
      <c r="CS912" s="74"/>
      <c r="CT912" s="74"/>
      <c r="CU912" s="74"/>
      <c r="CV912" s="74"/>
      <c r="CW912" s="74"/>
      <c r="CX912" s="74"/>
      <c r="CY912" s="74"/>
      <c r="CZ912" s="74"/>
      <c r="DA912" s="74"/>
      <c r="DB912" s="74"/>
      <c r="DC912" s="74"/>
      <c r="DD912" s="74"/>
      <c r="DE912" s="74"/>
      <c r="DF912" s="74"/>
      <c r="DG912" s="74"/>
      <c r="DH912" s="74"/>
      <c r="DI912" s="74"/>
      <c r="DJ912" s="74"/>
      <c r="DK912" s="74"/>
      <c r="DL912" s="74"/>
      <c r="DM912" s="74"/>
      <c r="DN912" s="74"/>
      <c r="DO912" s="74"/>
      <c r="DP912" s="74"/>
      <c r="DQ912" s="74"/>
      <c r="DR912" s="74"/>
      <c r="DS912" s="74"/>
      <c r="DT912" s="74"/>
      <c r="DU912" s="74"/>
      <c r="DV912" s="74"/>
      <c r="DW912" s="74"/>
      <c r="DX912" s="74"/>
      <c r="DY912" s="74"/>
      <c r="DZ912" s="74"/>
      <c r="EA912" s="74"/>
      <c r="EB912" s="74"/>
      <c r="EC912" s="74"/>
      <c r="ED912" s="74"/>
      <c r="EE912" s="74"/>
      <c r="EF912" s="74"/>
      <c r="EG912" s="74"/>
      <c r="EH912" s="74"/>
      <c r="EI912" s="74"/>
      <c r="EJ912" s="74"/>
      <c r="EK912" s="74"/>
      <c r="EL912" s="74"/>
      <c r="EM912" s="74"/>
      <c r="EN912" s="74"/>
      <c r="EO912" s="74"/>
      <c r="EP912" s="74"/>
      <c r="EQ912" s="74"/>
      <c r="ER912" s="74"/>
      <c r="ES912" s="74"/>
      <c r="ET912" s="74"/>
      <c r="EU912" s="74"/>
      <c r="EV912" s="74"/>
      <c r="EW912" s="74"/>
      <c r="EX912" s="74"/>
      <c r="EY912" s="74"/>
      <c r="EZ912" s="74"/>
      <c r="FA912" s="74"/>
      <c r="FB912" s="74"/>
      <c r="FC912" s="74"/>
      <c r="FD912" s="74"/>
      <c r="FE912" s="74"/>
      <c r="FF912" s="74"/>
      <c r="FG912" s="74"/>
      <c r="FH912" s="74"/>
      <c r="FI912" s="74"/>
      <c r="FJ912" s="74"/>
      <c r="FK912" s="74"/>
      <c r="FL912" s="74"/>
      <c r="FM912" s="74"/>
      <c r="FN912" s="74"/>
      <c r="FO912" s="74"/>
      <c r="FP912" s="74"/>
      <c r="FQ912" s="74"/>
      <c r="FR912" s="74"/>
      <c r="FS912" s="74"/>
      <c r="FT912" s="74"/>
      <c r="FU912" s="74"/>
      <c r="FV912" s="74"/>
      <c r="FW912" s="74"/>
      <c r="FX912" s="74"/>
      <c r="FY912" s="74"/>
      <c r="FZ912" s="74"/>
      <c r="GA912" s="74"/>
      <c r="GB912" s="74"/>
      <c r="GC912" s="74"/>
      <c r="GD912" s="74"/>
      <c r="GE912" s="74"/>
      <c r="GF912" s="74"/>
      <c r="GG912" s="74"/>
      <c r="GH912" s="74"/>
      <c r="GI912" s="74"/>
      <c r="GJ912" s="74"/>
      <c r="GK912" s="74"/>
      <c r="GL912" s="74"/>
      <c r="GM912" s="74"/>
      <c r="GN912" s="74"/>
      <c r="GO912" s="74"/>
      <c r="GP912" s="74"/>
      <c r="GQ912" s="74"/>
      <c r="GR912" s="74"/>
      <c r="GS912" s="74"/>
      <c r="GT912" s="74"/>
      <c r="GU912" s="74"/>
      <c r="GV912" s="74"/>
      <c r="GW912" s="74"/>
      <c r="GX912" s="74"/>
      <c r="GY912" s="74"/>
      <c r="GZ912" s="74"/>
      <c r="HA912" s="74"/>
      <c r="HB912" s="74"/>
      <c r="HC912" s="74"/>
      <c r="HD912" s="74"/>
      <c r="HE912" s="74"/>
      <c r="HF912" s="74"/>
      <c r="HG912" s="74"/>
      <c r="HH912" s="74"/>
      <c r="HI912" s="74"/>
      <c r="HJ912" s="74"/>
      <c r="HK912" s="74"/>
      <c r="HL912" s="74"/>
      <c r="HM912" s="74"/>
      <c r="HN912" s="74"/>
      <c r="HO912" s="74"/>
      <c r="HP912" s="74"/>
      <c r="HQ912" s="74"/>
      <c r="HR912" s="74"/>
      <c r="HS912" s="74"/>
      <c r="HT912" s="74"/>
      <c r="HU912" s="74"/>
      <c r="HV912" s="74"/>
      <c r="HW912" s="74"/>
      <c r="HX912" s="74"/>
      <c r="HY912" s="74"/>
      <c r="HZ912" s="74"/>
      <c r="IA912" s="74"/>
      <c r="IB912" s="74"/>
      <c r="IC912" s="74"/>
      <c r="ID912" s="74"/>
      <c r="IE912" s="74"/>
      <c r="IF912" s="74"/>
      <c r="IG912" s="74"/>
      <c r="IH912" s="74"/>
      <c r="II912" s="74"/>
      <c r="IJ912" s="74"/>
      <c r="IK912" s="74"/>
      <c r="IL912" s="74"/>
      <c r="IM912" s="74"/>
      <c r="IN912" s="74"/>
      <c r="IO912" s="74"/>
      <c r="IP912" s="74"/>
      <c r="IQ912" s="74"/>
      <c r="IR912" s="74"/>
      <c r="IS912" s="74"/>
      <c r="IT912" s="74"/>
      <c r="IU912" s="74"/>
    </row>
    <row r="913" spans="1:7" ht="15.75">
      <c r="A913" s="26"/>
      <c r="B913" s="27"/>
      <c r="C913" s="26"/>
      <c r="D913" s="26"/>
      <c r="E913" s="26"/>
      <c r="F913" s="30"/>
      <c r="G913" s="80"/>
    </row>
    <row r="914" spans="1:6" ht="15.75">
      <c r="A914" s="33" t="s">
        <v>359</v>
      </c>
      <c r="B914" s="27"/>
      <c r="C914" s="33" t="s">
        <v>514</v>
      </c>
      <c r="D914" s="26" t="s">
        <v>450</v>
      </c>
      <c r="E914" s="26" t="s">
        <v>515</v>
      </c>
      <c r="F914" s="30">
        <v>1.415</v>
      </c>
    </row>
    <row r="915" spans="1:6" ht="15.75">
      <c r="A915" s="26"/>
      <c r="B915" s="27"/>
      <c r="C915" s="33" t="s">
        <v>516</v>
      </c>
      <c r="D915" s="26"/>
      <c r="E915" s="26"/>
      <c r="F915" s="30"/>
    </row>
    <row r="916" spans="1:6" ht="15.75">
      <c r="A916" s="26"/>
      <c r="B916" s="27"/>
      <c r="C916" s="26"/>
      <c r="D916" s="26"/>
      <c r="E916" s="26"/>
      <c r="F916" s="30"/>
    </row>
    <row r="917" spans="1:7" ht="15.75">
      <c r="A917" s="26"/>
      <c r="B917" s="27"/>
      <c r="C917" s="33" t="s">
        <v>517</v>
      </c>
      <c r="D917" s="26" t="s">
        <v>518</v>
      </c>
      <c r="E917" s="26" t="s">
        <v>519</v>
      </c>
      <c r="F917" s="30">
        <v>0.748</v>
      </c>
      <c r="G917" s="80"/>
    </row>
    <row r="918" spans="1:7" ht="15.75">
      <c r="A918" s="26"/>
      <c r="B918" s="27"/>
      <c r="C918" s="33" t="s">
        <v>516</v>
      </c>
      <c r="D918" s="26"/>
      <c r="E918" s="26"/>
      <c r="F918" s="30"/>
      <c r="G918" s="80"/>
    </row>
    <row r="919" spans="1:7" ht="15.75">
      <c r="A919" s="26"/>
      <c r="B919" s="27"/>
      <c r="C919" s="26"/>
      <c r="D919" s="26"/>
      <c r="E919" s="26"/>
      <c r="F919" s="30"/>
      <c r="G919" s="80"/>
    </row>
    <row r="920" spans="1:7" ht="15.75">
      <c r="A920" s="26"/>
      <c r="B920" s="27"/>
      <c r="C920" s="33" t="s">
        <v>453</v>
      </c>
      <c r="D920" s="26" t="s">
        <v>520</v>
      </c>
      <c r="E920" s="26" t="s">
        <v>445</v>
      </c>
      <c r="F920" s="30">
        <v>0.417</v>
      </c>
      <c r="G920" s="80"/>
    </row>
    <row r="921" spans="1:6" ht="15.75">
      <c r="A921" s="26"/>
      <c r="B921" s="27"/>
      <c r="C921" s="26"/>
      <c r="D921" s="26"/>
      <c r="E921" s="26"/>
      <c r="F921" s="30"/>
    </row>
    <row r="922" spans="1:255" ht="15.75">
      <c r="A922" s="50"/>
      <c r="B922" s="72"/>
      <c r="C922" s="50"/>
      <c r="D922" s="50"/>
      <c r="E922" s="35" t="s">
        <v>106</v>
      </c>
      <c r="F922" s="36">
        <f>SUM(F914:F920)</f>
        <v>2.58</v>
      </c>
      <c r="G922" s="81"/>
      <c r="H922" s="74"/>
      <c r="I922" s="74"/>
      <c r="J922" s="74"/>
      <c r="K922" s="74"/>
      <c r="L922" s="74"/>
      <c r="M922" s="74"/>
      <c r="N922" s="74"/>
      <c r="O922" s="74"/>
      <c r="P922" s="74"/>
      <c r="Q922" s="74"/>
      <c r="R922" s="74"/>
      <c r="S922" s="74"/>
      <c r="T922" s="74"/>
      <c r="U922" s="74"/>
      <c r="V922" s="74"/>
      <c r="W922" s="74"/>
      <c r="X922" s="74"/>
      <c r="Y922" s="74"/>
      <c r="Z922" s="74"/>
      <c r="AA922" s="74"/>
      <c r="AB922" s="74"/>
      <c r="AC922" s="74"/>
      <c r="AD922" s="74"/>
      <c r="AE922" s="74"/>
      <c r="AF922" s="74"/>
      <c r="AG922" s="74"/>
      <c r="AH922" s="74"/>
      <c r="AI922" s="74"/>
      <c r="AJ922" s="74"/>
      <c r="AK922" s="74"/>
      <c r="AL922" s="74"/>
      <c r="AM922" s="74"/>
      <c r="AN922" s="74"/>
      <c r="AO922" s="74"/>
      <c r="AP922" s="74"/>
      <c r="AQ922" s="74"/>
      <c r="AR922" s="74"/>
      <c r="AS922" s="74"/>
      <c r="AT922" s="74"/>
      <c r="AU922" s="74"/>
      <c r="AV922" s="74"/>
      <c r="AW922" s="74"/>
      <c r="AX922" s="74"/>
      <c r="AY922" s="74"/>
      <c r="AZ922" s="74"/>
      <c r="BA922" s="74"/>
      <c r="BB922" s="74"/>
      <c r="BC922" s="74"/>
      <c r="BD922" s="74"/>
      <c r="BE922" s="74"/>
      <c r="BF922" s="74"/>
      <c r="BG922" s="74"/>
      <c r="BH922" s="74"/>
      <c r="BI922" s="74"/>
      <c r="BJ922" s="74"/>
      <c r="BK922" s="74"/>
      <c r="BL922" s="74"/>
      <c r="BM922" s="74"/>
      <c r="BN922" s="74"/>
      <c r="BO922" s="74"/>
      <c r="BP922" s="74"/>
      <c r="BQ922" s="74"/>
      <c r="BR922" s="74"/>
      <c r="BS922" s="74"/>
      <c r="BT922" s="74"/>
      <c r="BU922" s="74"/>
      <c r="BV922" s="74"/>
      <c r="BW922" s="74"/>
      <c r="BX922" s="74"/>
      <c r="BY922" s="74"/>
      <c r="BZ922" s="74"/>
      <c r="CA922" s="74"/>
      <c r="CB922" s="74"/>
      <c r="CC922" s="74"/>
      <c r="CD922" s="74"/>
      <c r="CE922" s="74"/>
      <c r="CF922" s="74"/>
      <c r="CG922" s="74"/>
      <c r="CH922" s="74"/>
      <c r="CI922" s="74"/>
      <c r="CJ922" s="74"/>
      <c r="CK922" s="74"/>
      <c r="CL922" s="74"/>
      <c r="CM922" s="74"/>
      <c r="CN922" s="74"/>
      <c r="CO922" s="74"/>
      <c r="CP922" s="74"/>
      <c r="CQ922" s="74"/>
      <c r="CR922" s="74"/>
      <c r="CS922" s="74"/>
      <c r="CT922" s="74"/>
      <c r="CU922" s="74"/>
      <c r="CV922" s="74"/>
      <c r="CW922" s="74"/>
      <c r="CX922" s="74"/>
      <c r="CY922" s="74"/>
      <c r="CZ922" s="74"/>
      <c r="DA922" s="74"/>
      <c r="DB922" s="74"/>
      <c r="DC922" s="74"/>
      <c r="DD922" s="74"/>
      <c r="DE922" s="74"/>
      <c r="DF922" s="74"/>
      <c r="DG922" s="74"/>
      <c r="DH922" s="74"/>
      <c r="DI922" s="74"/>
      <c r="DJ922" s="74"/>
      <c r="DK922" s="74"/>
      <c r="DL922" s="74"/>
      <c r="DM922" s="74"/>
      <c r="DN922" s="74"/>
      <c r="DO922" s="74"/>
      <c r="DP922" s="74"/>
      <c r="DQ922" s="74"/>
      <c r="DR922" s="74"/>
      <c r="DS922" s="74"/>
      <c r="DT922" s="74"/>
      <c r="DU922" s="74"/>
      <c r="DV922" s="74"/>
      <c r="DW922" s="74"/>
      <c r="DX922" s="74"/>
      <c r="DY922" s="74"/>
      <c r="DZ922" s="74"/>
      <c r="EA922" s="74"/>
      <c r="EB922" s="74"/>
      <c r="EC922" s="74"/>
      <c r="ED922" s="74"/>
      <c r="EE922" s="74"/>
      <c r="EF922" s="74"/>
      <c r="EG922" s="74"/>
      <c r="EH922" s="74"/>
      <c r="EI922" s="74"/>
      <c r="EJ922" s="74"/>
      <c r="EK922" s="74"/>
      <c r="EL922" s="74"/>
      <c r="EM922" s="74"/>
      <c r="EN922" s="74"/>
      <c r="EO922" s="74"/>
      <c r="EP922" s="74"/>
      <c r="EQ922" s="74"/>
      <c r="ER922" s="74"/>
      <c r="ES922" s="74"/>
      <c r="ET922" s="74"/>
      <c r="EU922" s="74"/>
      <c r="EV922" s="74"/>
      <c r="EW922" s="74"/>
      <c r="EX922" s="74"/>
      <c r="EY922" s="74"/>
      <c r="EZ922" s="74"/>
      <c r="FA922" s="74"/>
      <c r="FB922" s="74"/>
      <c r="FC922" s="74"/>
      <c r="FD922" s="74"/>
      <c r="FE922" s="74"/>
      <c r="FF922" s="74"/>
      <c r="FG922" s="74"/>
      <c r="FH922" s="74"/>
      <c r="FI922" s="74"/>
      <c r="FJ922" s="74"/>
      <c r="FK922" s="74"/>
      <c r="FL922" s="74"/>
      <c r="FM922" s="74"/>
      <c r="FN922" s="74"/>
      <c r="FO922" s="74"/>
      <c r="FP922" s="74"/>
      <c r="FQ922" s="74"/>
      <c r="FR922" s="74"/>
      <c r="FS922" s="74"/>
      <c r="FT922" s="74"/>
      <c r="FU922" s="74"/>
      <c r="FV922" s="74"/>
      <c r="FW922" s="74"/>
      <c r="FX922" s="74"/>
      <c r="FY922" s="74"/>
      <c r="FZ922" s="74"/>
      <c r="GA922" s="74"/>
      <c r="GB922" s="74"/>
      <c r="GC922" s="74"/>
      <c r="GD922" s="74"/>
      <c r="GE922" s="74"/>
      <c r="GF922" s="74"/>
      <c r="GG922" s="74"/>
      <c r="GH922" s="74"/>
      <c r="GI922" s="74"/>
      <c r="GJ922" s="74"/>
      <c r="GK922" s="74"/>
      <c r="GL922" s="74"/>
      <c r="GM922" s="74"/>
      <c r="GN922" s="74"/>
      <c r="GO922" s="74"/>
      <c r="GP922" s="74"/>
      <c r="GQ922" s="74"/>
      <c r="GR922" s="74"/>
      <c r="GS922" s="74"/>
      <c r="GT922" s="74"/>
      <c r="GU922" s="74"/>
      <c r="GV922" s="74"/>
      <c r="GW922" s="74"/>
      <c r="GX922" s="74"/>
      <c r="GY922" s="74"/>
      <c r="GZ922" s="74"/>
      <c r="HA922" s="74"/>
      <c r="HB922" s="74"/>
      <c r="HC922" s="74"/>
      <c r="HD922" s="74"/>
      <c r="HE922" s="74"/>
      <c r="HF922" s="74"/>
      <c r="HG922" s="74"/>
      <c r="HH922" s="74"/>
      <c r="HI922" s="74"/>
      <c r="HJ922" s="74"/>
      <c r="HK922" s="74"/>
      <c r="HL922" s="74"/>
      <c r="HM922" s="74"/>
      <c r="HN922" s="74"/>
      <c r="HO922" s="74"/>
      <c r="HP922" s="74"/>
      <c r="HQ922" s="74"/>
      <c r="HR922" s="74"/>
      <c r="HS922" s="74"/>
      <c r="HT922" s="74"/>
      <c r="HU922" s="74"/>
      <c r="HV922" s="74"/>
      <c r="HW922" s="74"/>
      <c r="HX922" s="74"/>
      <c r="HY922" s="74"/>
      <c r="HZ922" s="74"/>
      <c r="IA922" s="74"/>
      <c r="IB922" s="74"/>
      <c r="IC922" s="74"/>
      <c r="ID922" s="74"/>
      <c r="IE922" s="74"/>
      <c r="IF922" s="74"/>
      <c r="IG922" s="74"/>
      <c r="IH922" s="74"/>
      <c r="II922" s="74"/>
      <c r="IJ922" s="74"/>
      <c r="IK922" s="74"/>
      <c r="IL922" s="74"/>
      <c r="IM922" s="74"/>
      <c r="IN922" s="74"/>
      <c r="IO922" s="74"/>
      <c r="IP922" s="74"/>
      <c r="IQ922" s="74"/>
      <c r="IR922" s="74"/>
      <c r="IS922" s="74"/>
      <c r="IT922" s="74"/>
      <c r="IU922" s="74"/>
    </row>
    <row r="923" spans="1:7" ht="15.75">
      <c r="A923" s="26"/>
      <c r="B923" s="27"/>
      <c r="C923" s="26"/>
      <c r="D923" s="26"/>
      <c r="E923" s="26"/>
      <c r="F923" s="30"/>
      <c r="G923" s="80"/>
    </row>
    <row r="924" spans="1:7" ht="15.75">
      <c r="A924" s="33" t="s">
        <v>330</v>
      </c>
      <c r="B924" s="27"/>
      <c r="C924" s="33" t="s">
        <v>514</v>
      </c>
      <c r="D924" s="26" t="s">
        <v>521</v>
      </c>
      <c r="E924" s="26" t="s">
        <v>522</v>
      </c>
      <c r="F924" s="30">
        <v>4.482</v>
      </c>
      <c r="G924" s="80"/>
    </row>
    <row r="925" spans="1:7" ht="15.75">
      <c r="A925" s="26"/>
      <c r="B925" s="27"/>
      <c r="C925" s="33" t="s">
        <v>523</v>
      </c>
      <c r="D925" s="26"/>
      <c r="E925" s="26"/>
      <c r="F925" s="30"/>
      <c r="G925" s="80"/>
    </row>
    <row r="926" spans="1:7" ht="15.75">
      <c r="A926" s="26"/>
      <c r="B926" s="27"/>
      <c r="C926" s="26"/>
      <c r="D926" s="26"/>
      <c r="E926" s="26"/>
      <c r="F926" s="30"/>
      <c r="G926" s="80"/>
    </row>
    <row r="927" spans="1:6" ht="15.75">
      <c r="A927" s="26"/>
      <c r="B927" s="27"/>
      <c r="C927" s="33" t="s">
        <v>524</v>
      </c>
      <c r="D927" s="26" t="s">
        <v>525</v>
      </c>
      <c r="E927" s="26" t="s">
        <v>526</v>
      </c>
      <c r="F927" s="30">
        <v>2.973</v>
      </c>
    </row>
    <row r="928" spans="1:7" ht="15.75">
      <c r="A928" s="26"/>
      <c r="B928" s="27"/>
      <c r="C928" s="33" t="s">
        <v>527</v>
      </c>
      <c r="D928" s="26" t="s">
        <v>528</v>
      </c>
      <c r="E928" s="26" t="s">
        <v>493</v>
      </c>
      <c r="F928" s="30">
        <v>2.219</v>
      </c>
      <c r="G928" s="80"/>
    </row>
    <row r="929" spans="1:7" ht="15.75">
      <c r="A929" s="26"/>
      <c r="B929" s="27"/>
      <c r="C929" s="33" t="s">
        <v>529</v>
      </c>
      <c r="D929" s="26"/>
      <c r="E929" s="35" t="s">
        <v>530</v>
      </c>
      <c r="F929" s="36">
        <f>SUM(F927:F928)</f>
        <v>5.192</v>
      </c>
      <c r="G929" s="80"/>
    </row>
    <row r="930" spans="1:7" ht="15.75">
      <c r="A930" s="26"/>
      <c r="B930" s="27"/>
      <c r="C930" s="33" t="s">
        <v>531</v>
      </c>
      <c r="D930" s="26"/>
      <c r="E930" s="26"/>
      <c r="F930" s="30"/>
      <c r="G930" s="80"/>
    </row>
    <row r="931" spans="1:255" ht="15.75">
      <c r="A931" s="50"/>
      <c r="B931" s="72"/>
      <c r="C931" s="50"/>
      <c r="D931" s="50"/>
      <c r="E931" s="35" t="s">
        <v>124</v>
      </c>
      <c r="F931" s="36">
        <f>SUM(F924:F929)-F929</f>
        <v>9.674</v>
      </c>
      <c r="G931" s="81"/>
      <c r="H931" s="74"/>
      <c r="I931" s="74"/>
      <c r="J931" s="74"/>
      <c r="K931" s="74"/>
      <c r="L931" s="74"/>
      <c r="M931" s="74"/>
      <c r="N931" s="74"/>
      <c r="O931" s="74"/>
      <c r="P931" s="74"/>
      <c r="Q931" s="74"/>
      <c r="R931" s="74"/>
      <c r="S931" s="74"/>
      <c r="T931" s="74"/>
      <c r="U931" s="74"/>
      <c r="V931" s="74"/>
      <c r="W931" s="74"/>
      <c r="X931" s="74"/>
      <c r="Y931" s="74"/>
      <c r="Z931" s="74"/>
      <c r="AA931" s="74"/>
      <c r="AB931" s="74"/>
      <c r="AC931" s="74"/>
      <c r="AD931" s="74"/>
      <c r="AE931" s="74"/>
      <c r="AF931" s="74"/>
      <c r="AG931" s="74"/>
      <c r="AH931" s="74"/>
      <c r="AI931" s="74"/>
      <c r="AJ931" s="74"/>
      <c r="AK931" s="74"/>
      <c r="AL931" s="74"/>
      <c r="AM931" s="74"/>
      <c r="AN931" s="74"/>
      <c r="AO931" s="74"/>
      <c r="AP931" s="74"/>
      <c r="AQ931" s="74"/>
      <c r="AR931" s="74"/>
      <c r="AS931" s="74"/>
      <c r="AT931" s="74"/>
      <c r="AU931" s="74"/>
      <c r="AV931" s="74"/>
      <c r="AW931" s="74"/>
      <c r="AX931" s="74"/>
      <c r="AY931" s="74"/>
      <c r="AZ931" s="74"/>
      <c r="BA931" s="74"/>
      <c r="BB931" s="74"/>
      <c r="BC931" s="74"/>
      <c r="BD931" s="74"/>
      <c r="BE931" s="74"/>
      <c r="BF931" s="74"/>
      <c r="BG931" s="74"/>
      <c r="BH931" s="74"/>
      <c r="BI931" s="74"/>
      <c r="BJ931" s="74"/>
      <c r="BK931" s="74"/>
      <c r="BL931" s="74"/>
      <c r="BM931" s="74"/>
      <c r="BN931" s="74"/>
      <c r="BO931" s="74"/>
      <c r="BP931" s="74"/>
      <c r="BQ931" s="74"/>
      <c r="BR931" s="74"/>
      <c r="BS931" s="74"/>
      <c r="BT931" s="74"/>
      <c r="BU931" s="74"/>
      <c r="BV931" s="74"/>
      <c r="BW931" s="74"/>
      <c r="BX931" s="74"/>
      <c r="BY931" s="74"/>
      <c r="BZ931" s="74"/>
      <c r="CA931" s="74"/>
      <c r="CB931" s="74"/>
      <c r="CC931" s="74"/>
      <c r="CD931" s="74"/>
      <c r="CE931" s="74"/>
      <c r="CF931" s="74"/>
      <c r="CG931" s="74"/>
      <c r="CH931" s="74"/>
      <c r="CI931" s="74"/>
      <c r="CJ931" s="74"/>
      <c r="CK931" s="74"/>
      <c r="CL931" s="74"/>
      <c r="CM931" s="74"/>
      <c r="CN931" s="74"/>
      <c r="CO931" s="74"/>
      <c r="CP931" s="74"/>
      <c r="CQ931" s="74"/>
      <c r="CR931" s="74"/>
      <c r="CS931" s="74"/>
      <c r="CT931" s="74"/>
      <c r="CU931" s="74"/>
      <c r="CV931" s="74"/>
      <c r="CW931" s="74"/>
      <c r="CX931" s="74"/>
      <c r="CY931" s="74"/>
      <c r="CZ931" s="74"/>
      <c r="DA931" s="74"/>
      <c r="DB931" s="74"/>
      <c r="DC931" s="74"/>
      <c r="DD931" s="74"/>
      <c r="DE931" s="74"/>
      <c r="DF931" s="74"/>
      <c r="DG931" s="74"/>
      <c r="DH931" s="74"/>
      <c r="DI931" s="74"/>
      <c r="DJ931" s="74"/>
      <c r="DK931" s="74"/>
      <c r="DL931" s="74"/>
      <c r="DM931" s="74"/>
      <c r="DN931" s="74"/>
      <c r="DO931" s="74"/>
      <c r="DP931" s="74"/>
      <c r="DQ931" s="74"/>
      <c r="DR931" s="74"/>
      <c r="DS931" s="74"/>
      <c r="DT931" s="74"/>
      <c r="DU931" s="74"/>
      <c r="DV931" s="74"/>
      <c r="DW931" s="74"/>
      <c r="DX931" s="74"/>
      <c r="DY931" s="74"/>
      <c r="DZ931" s="74"/>
      <c r="EA931" s="74"/>
      <c r="EB931" s="74"/>
      <c r="EC931" s="74"/>
      <c r="ED931" s="74"/>
      <c r="EE931" s="74"/>
      <c r="EF931" s="74"/>
      <c r="EG931" s="74"/>
      <c r="EH931" s="74"/>
      <c r="EI931" s="74"/>
      <c r="EJ931" s="74"/>
      <c r="EK931" s="74"/>
      <c r="EL931" s="74"/>
      <c r="EM931" s="74"/>
      <c r="EN931" s="74"/>
      <c r="EO931" s="74"/>
      <c r="EP931" s="74"/>
      <c r="EQ931" s="74"/>
      <c r="ER931" s="74"/>
      <c r="ES931" s="74"/>
      <c r="ET931" s="74"/>
      <c r="EU931" s="74"/>
      <c r="EV931" s="74"/>
      <c r="EW931" s="74"/>
      <c r="EX931" s="74"/>
      <c r="EY931" s="74"/>
      <c r="EZ931" s="74"/>
      <c r="FA931" s="74"/>
      <c r="FB931" s="74"/>
      <c r="FC931" s="74"/>
      <c r="FD931" s="74"/>
      <c r="FE931" s="74"/>
      <c r="FF931" s="74"/>
      <c r="FG931" s="74"/>
      <c r="FH931" s="74"/>
      <c r="FI931" s="74"/>
      <c r="FJ931" s="74"/>
      <c r="FK931" s="74"/>
      <c r="FL931" s="74"/>
      <c r="FM931" s="74"/>
      <c r="FN931" s="74"/>
      <c r="FO931" s="74"/>
      <c r="FP931" s="74"/>
      <c r="FQ931" s="74"/>
      <c r="FR931" s="74"/>
      <c r="FS931" s="74"/>
      <c r="FT931" s="74"/>
      <c r="FU931" s="74"/>
      <c r="FV931" s="74"/>
      <c r="FW931" s="74"/>
      <c r="FX931" s="74"/>
      <c r="FY931" s="74"/>
      <c r="FZ931" s="74"/>
      <c r="GA931" s="74"/>
      <c r="GB931" s="74"/>
      <c r="GC931" s="74"/>
      <c r="GD931" s="74"/>
      <c r="GE931" s="74"/>
      <c r="GF931" s="74"/>
      <c r="GG931" s="74"/>
      <c r="GH931" s="74"/>
      <c r="GI931" s="74"/>
      <c r="GJ931" s="74"/>
      <c r="GK931" s="74"/>
      <c r="GL931" s="74"/>
      <c r="GM931" s="74"/>
      <c r="GN931" s="74"/>
      <c r="GO931" s="74"/>
      <c r="GP931" s="74"/>
      <c r="GQ931" s="74"/>
      <c r="GR931" s="74"/>
      <c r="GS931" s="74"/>
      <c r="GT931" s="74"/>
      <c r="GU931" s="74"/>
      <c r="GV931" s="74"/>
      <c r="GW931" s="74"/>
      <c r="GX931" s="74"/>
      <c r="GY931" s="74"/>
      <c r="GZ931" s="74"/>
      <c r="HA931" s="74"/>
      <c r="HB931" s="74"/>
      <c r="HC931" s="74"/>
      <c r="HD931" s="74"/>
      <c r="HE931" s="74"/>
      <c r="HF931" s="74"/>
      <c r="HG931" s="74"/>
      <c r="HH931" s="74"/>
      <c r="HI931" s="74"/>
      <c r="HJ931" s="74"/>
      <c r="HK931" s="74"/>
      <c r="HL931" s="74"/>
      <c r="HM931" s="74"/>
      <c r="HN931" s="74"/>
      <c r="HO931" s="74"/>
      <c r="HP931" s="74"/>
      <c r="HQ931" s="74"/>
      <c r="HR931" s="74"/>
      <c r="HS931" s="74"/>
      <c r="HT931" s="74"/>
      <c r="HU931" s="74"/>
      <c r="HV931" s="74"/>
      <c r="HW931" s="74"/>
      <c r="HX931" s="74"/>
      <c r="HY931" s="74"/>
      <c r="HZ931" s="74"/>
      <c r="IA931" s="74"/>
      <c r="IB931" s="74"/>
      <c r="IC931" s="74"/>
      <c r="ID931" s="74"/>
      <c r="IE931" s="74"/>
      <c r="IF931" s="74"/>
      <c r="IG931" s="74"/>
      <c r="IH931" s="74"/>
      <c r="II931" s="74"/>
      <c r="IJ931" s="74"/>
      <c r="IK931" s="74"/>
      <c r="IL931" s="74"/>
      <c r="IM931" s="74"/>
      <c r="IN931" s="74"/>
      <c r="IO931" s="74"/>
      <c r="IP931" s="74"/>
      <c r="IQ931" s="74"/>
      <c r="IR931" s="74"/>
      <c r="IS931" s="74"/>
      <c r="IT931" s="74"/>
      <c r="IU931" s="74"/>
    </row>
    <row r="932" spans="1:6" ht="15.75">
      <c r="A932" s="26"/>
      <c r="B932" s="27"/>
      <c r="C932" s="26"/>
      <c r="D932" s="26"/>
      <c r="E932" s="26"/>
      <c r="F932" s="30"/>
    </row>
    <row r="933" spans="1:7" ht="15.75">
      <c r="A933" s="33" t="s">
        <v>236</v>
      </c>
      <c r="B933" s="27">
        <v>5504</v>
      </c>
      <c r="C933" s="33" t="s">
        <v>532</v>
      </c>
      <c r="D933" s="26" t="s">
        <v>377</v>
      </c>
      <c r="E933" s="26" t="s">
        <v>533</v>
      </c>
      <c r="F933" s="30">
        <v>1.05</v>
      </c>
      <c r="G933" s="80"/>
    </row>
    <row r="934" spans="1:7" ht="15.75">
      <c r="A934" s="26"/>
      <c r="B934" s="27"/>
      <c r="C934" s="38" t="s">
        <v>1014</v>
      </c>
      <c r="D934" s="26"/>
      <c r="E934" s="26"/>
      <c r="F934" s="30"/>
      <c r="G934" s="80"/>
    </row>
    <row r="935" spans="1:6" ht="15.75">
      <c r="A935" s="26"/>
      <c r="B935" s="27"/>
      <c r="C935" s="26"/>
      <c r="D935" s="26"/>
      <c r="E935" s="26"/>
      <c r="F935" s="30"/>
    </row>
    <row r="936" spans="1:6" ht="15.75">
      <c r="A936" s="26"/>
      <c r="B936" s="27">
        <v>5505</v>
      </c>
      <c r="C936" s="33" t="s">
        <v>534</v>
      </c>
      <c r="D936" s="26" t="s">
        <v>470</v>
      </c>
      <c r="E936" s="26" t="s">
        <v>488</v>
      </c>
      <c r="F936" s="30">
        <v>1.57</v>
      </c>
    </row>
    <row r="937" spans="1:6" ht="15.75">
      <c r="A937" s="26"/>
      <c r="B937" s="27"/>
      <c r="C937" s="33" t="s">
        <v>1046</v>
      </c>
      <c r="D937" s="26"/>
      <c r="E937" s="26"/>
      <c r="F937" s="30"/>
    </row>
    <row r="938" spans="1:6" ht="15.75">
      <c r="A938" s="26"/>
      <c r="B938" s="27"/>
      <c r="C938" s="26"/>
      <c r="D938" s="26"/>
      <c r="E938" s="26"/>
      <c r="F938" s="30"/>
    </row>
    <row r="939" spans="1:6" ht="15.75">
      <c r="A939" s="26"/>
      <c r="B939" s="27">
        <v>5506</v>
      </c>
      <c r="C939" s="33" t="s">
        <v>535</v>
      </c>
      <c r="D939" s="26" t="s">
        <v>536</v>
      </c>
      <c r="E939" s="26" t="s">
        <v>537</v>
      </c>
      <c r="F939" s="30">
        <v>1.15</v>
      </c>
    </row>
    <row r="940" spans="1:6" ht="15.75">
      <c r="A940" s="26"/>
      <c r="B940" s="27"/>
      <c r="C940" s="38" t="s">
        <v>1026</v>
      </c>
      <c r="D940" s="26"/>
      <c r="E940" s="26"/>
      <c r="F940" s="30"/>
    </row>
    <row r="941" spans="1:7" ht="15.75">
      <c r="A941" s="26"/>
      <c r="B941" s="27"/>
      <c r="C941" s="26"/>
      <c r="D941" s="26"/>
      <c r="E941" s="26"/>
      <c r="F941" s="30"/>
      <c r="G941" s="80"/>
    </row>
    <row r="942" spans="1:7" ht="15.75">
      <c r="A942" s="26"/>
      <c r="B942" s="27">
        <v>5508</v>
      </c>
      <c r="C942" s="33" t="s">
        <v>502</v>
      </c>
      <c r="D942" s="26" t="s">
        <v>538</v>
      </c>
      <c r="E942" s="26" t="s">
        <v>493</v>
      </c>
      <c r="F942" s="30">
        <v>2.85</v>
      </c>
      <c r="G942" s="80"/>
    </row>
    <row r="943" spans="1:7" ht="15.75">
      <c r="A943" s="26"/>
      <c r="B943" s="27"/>
      <c r="C943" s="38" t="s">
        <v>1023</v>
      </c>
      <c r="D943" s="26"/>
      <c r="E943" s="26"/>
      <c r="F943" s="30"/>
      <c r="G943" s="80"/>
    </row>
    <row r="944" spans="1:6" ht="15.75">
      <c r="A944" s="26"/>
      <c r="B944" s="27"/>
      <c r="C944" s="26"/>
      <c r="D944" s="26"/>
      <c r="E944" s="26"/>
      <c r="F944" s="30"/>
    </row>
    <row r="945" spans="1:6" ht="15.75">
      <c r="A945" s="26"/>
      <c r="B945" s="27">
        <v>5510</v>
      </c>
      <c r="C945" s="33" t="s">
        <v>539</v>
      </c>
      <c r="D945" s="26" t="s">
        <v>525</v>
      </c>
      <c r="E945" s="26" t="s">
        <v>540</v>
      </c>
      <c r="F945" s="30">
        <v>4.85</v>
      </c>
    </row>
    <row r="946" spans="1:6" ht="15.75">
      <c r="A946" s="26"/>
      <c r="B946" s="27"/>
      <c r="C946" s="38" t="s">
        <v>1023</v>
      </c>
      <c r="D946" s="26"/>
      <c r="E946" s="26"/>
      <c r="F946" s="30"/>
    </row>
    <row r="947" spans="1:6" ht="15.75">
      <c r="A947" s="26"/>
      <c r="B947" s="27"/>
      <c r="C947" s="38"/>
      <c r="D947" s="26"/>
      <c r="E947" s="26"/>
      <c r="F947" s="30"/>
    </row>
    <row r="948" spans="1:6" ht="15.75">
      <c r="A948" s="26"/>
      <c r="B948" s="27">
        <v>5512</v>
      </c>
      <c r="C948" s="38" t="s">
        <v>541</v>
      </c>
      <c r="D948" s="26" t="s">
        <v>535</v>
      </c>
      <c r="E948" s="26" t="s">
        <v>542</v>
      </c>
      <c r="F948" s="30">
        <v>0.18</v>
      </c>
    </row>
    <row r="949" spans="1:6" ht="15.75">
      <c r="A949" s="26"/>
      <c r="B949" s="27"/>
      <c r="C949" s="38" t="s">
        <v>123</v>
      </c>
      <c r="D949" s="26"/>
      <c r="E949" s="26"/>
      <c r="F949" s="30"/>
    </row>
    <row r="950" spans="1:6" ht="15.75">
      <c r="A950" s="26"/>
      <c r="B950" s="27"/>
      <c r="C950" s="38"/>
      <c r="D950" s="26"/>
      <c r="E950" s="26"/>
      <c r="F950" s="30"/>
    </row>
    <row r="951" spans="1:6" ht="15.75">
      <c r="A951" s="26"/>
      <c r="B951" s="27">
        <v>5514</v>
      </c>
      <c r="C951" s="38" t="s">
        <v>470</v>
      </c>
      <c r="D951" s="26" t="s">
        <v>450</v>
      </c>
      <c r="E951" s="26" t="s">
        <v>543</v>
      </c>
      <c r="F951" s="30">
        <v>0.03</v>
      </c>
    </row>
    <row r="952" spans="1:6" ht="15.75">
      <c r="A952" s="26"/>
      <c r="B952" s="27"/>
      <c r="C952" s="38" t="s">
        <v>123</v>
      </c>
      <c r="D952" s="26"/>
      <c r="E952" s="26"/>
      <c r="F952" s="30"/>
    </row>
    <row r="953" spans="1:6" ht="15.75">
      <c r="A953" s="26"/>
      <c r="B953" s="27"/>
      <c r="C953" s="38"/>
      <c r="D953" s="26"/>
      <c r="E953" s="26"/>
      <c r="F953" s="30"/>
    </row>
    <row r="954" spans="1:255" ht="15.75">
      <c r="A954" s="50"/>
      <c r="B954" s="72"/>
      <c r="C954" s="73"/>
      <c r="D954" s="50"/>
      <c r="E954" s="35" t="s">
        <v>169</v>
      </c>
      <c r="F954" s="36">
        <f>SUM(F933:F953)</f>
        <v>11.679999999999998</v>
      </c>
      <c r="G954" s="74"/>
      <c r="H954" s="74"/>
      <c r="I954" s="74"/>
      <c r="J954" s="74"/>
      <c r="K954" s="74"/>
      <c r="L954" s="74"/>
      <c r="M954" s="74"/>
      <c r="N954" s="74"/>
      <c r="O954" s="74"/>
      <c r="P954" s="74"/>
      <c r="Q954" s="74"/>
      <c r="R954" s="74"/>
      <c r="S954" s="74"/>
      <c r="T954" s="74"/>
      <c r="U954" s="74"/>
      <c r="V954" s="74"/>
      <c r="W954" s="74"/>
      <c r="X954" s="74"/>
      <c r="Y954" s="74"/>
      <c r="Z954" s="74"/>
      <c r="AA954" s="74"/>
      <c r="AB954" s="74"/>
      <c r="AC954" s="74"/>
      <c r="AD954" s="74"/>
      <c r="AE954" s="74"/>
      <c r="AF954" s="74"/>
      <c r="AG954" s="74"/>
      <c r="AH954" s="74"/>
      <c r="AI954" s="74"/>
      <c r="AJ954" s="74"/>
      <c r="AK954" s="74"/>
      <c r="AL954" s="74"/>
      <c r="AM954" s="74"/>
      <c r="AN954" s="74"/>
      <c r="AO954" s="74"/>
      <c r="AP954" s="74"/>
      <c r="AQ954" s="74"/>
      <c r="AR954" s="74"/>
      <c r="AS954" s="74"/>
      <c r="AT954" s="74"/>
      <c r="AU954" s="74"/>
      <c r="AV954" s="74"/>
      <c r="AW954" s="74"/>
      <c r="AX954" s="74"/>
      <c r="AY954" s="74"/>
      <c r="AZ954" s="74"/>
      <c r="BA954" s="74"/>
      <c r="BB954" s="74"/>
      <c r="BC954" s="74"/>
      <c r="BD954" s="74"/>
      <c r="BE954" s="74"/>
      <c r="BF954" s="74"/>
      <c r="BG954" s="74"/>
      <c r="BH954" s="74"/>
      <c r="BI954" s="74"/>
      <c r="BJ954" s="74"/>
      <c r="BK954" s="74"/>
      <c r="BL954" s="74"/>
      <c r="BM954" s="74"/>
      <c r="BN954" s="74"/>
      <c r="BO954" s="74"/>
      <c r="BP954" s="74"/>
      <c r="BQ954" s="74"/>
      <c r="BR954" s="74"/>
      <c r="BS954" s="74"/>
      <c r="BT954" s="74"/>
      <c r="BU954" s="74"/>
      <c r="BV954" s="74"/>
      <c r="BW954" s="74"/>
      <c r="BX954" s="74"/>
      <c r="BY954" s="74"/>
      <c r="BZ954" s="74"/>
      <c r="CA954" s="74"/>
      <c r="CB954" s="74"/>
      <c r="CC954" s="74"/>
      <c r="CD954" s="74"/>
      <c r="CE954" s="74"/>
      <c r="CF954" s="74"/>
      <c r="CG954" s="74"/>
      <c r="CH954" s="74"/>
      <c r="CI954" s="74"/>
      <c r="CJ954" s="74"/>
      <c r="CK954" s="74"/>
      <c r="CL954" s="74"/>
      <c r="CM954" s="74"/>
      <c r="CN954" s="74"/>
      <c r="CO954" s="74"/>
      <c r="CP954" s="74"/>
      <c r="CQ954" s="74"/>
      <c r="CR954" s="74"/>
      <c r="CS954" s="74"/>
      <c r="CT954" s="74"/>
      <c r="CU954" s="74"/>
      <c r="CV954" s="74"/>
      <c r="CW954" s="74"/>
      <c r="CX954" s="74"/>
      <c r="CY954" s="74"/>
      <c r="CZ954" s="74"/>
      <c r="DA954" s="74"/>
      <c r="DB954" s="74"/>
      <c r="DC954" s="74"/>
      <c r="DD954" s="74"/>
      <c r="DE954" s="74"/>
      <c r="DF954" s="74"/>
      <c r="DG954" s="74"/>
      <c r="DH954" s="74"/>
      <c r="DI954" s="74"/>
      <c r="DJ954" s="74"/>
      <c r="DK954" s="74"/>
      <c r="DL954" s="74"/>
      <c r="DM954" s="74"/>
      <c r="DN954" s="74"/>
      <c r="DO954" s="74"/>
      <c r="DP954" s="74"/>
      <c r="DQ954" s="74"/>
      <c r="DR954" s="74"/>
      <c r="DS954" s="74"/>
      <c r="DT954" s="74"/>
      <c r="DU954" s="74"/>
      <c r="DV954" s="74"/>
      <c r="DW954" s="74"/>
      <c r="DX954" s="74"/>
      <c r="DY954" s="74"/>
      <c r="DZ954" s="74"/>
      <c r="EA954" s="74"/>
      <c r="EB954" s="74"/>
      <c r="EC954" s="74"/>
      <c r="ED954" s="74"/>
      <c r="EE954" s="74"/>
      <c r="EF954" s="74"/>
      <c r="EG954" s="74"/>
      <c r="EH954" s="74"/>
      <c r="EI954" s="74"/>
      <c r="EJ954" s="74"/>
      <c r="EK954" s="74"/>
      <c r="EL954" s="74"/>
      <c r="EM954" s="74"/>
      <c r="EN954" s="74"/>
      <c r="EO954" s="74"/>
      <c r="EP954" s="74"/>
      <c r="EQ954" s="74"/>
      <c r="ER954" s="74"/>
      <c r="ES954" s="74"/>
      <c r="ET954" s="74"/>
      <c r="EU954" s="74"/>
      <c r="EV954" s="74"/>
      <c r="EW954" s="74"/>
      <c r="EX954" s="74"/>
      <c r="EY954" s="74"/>
      <c r="EZ954" s="74"/>
      <c r="FA954" s="74"/>
      <c r="FB954" s="74"/>
      <c r="FC954" s="74"/>
      <c r="FD954" s="74"/>
      <c r="FE954" s="74"/>
      <c r="FF954" s="74"/>
      <c r="FG954" s="74"/>
      <c r="FH954" s="74"/>
      <c r="FI954" s="74"/>
      <c r="FJ954" s="74"/>
      <c r="FK954" s="74"/>
      <c r="FL954" s="74"/>
      <c r="FM954" s="74"/>
      <c r="FN954" s="74"/>
      <c r="FO954" s="74"/>
      <c r="FP954" s="74"/>
      <c r="FQ954" s="74"/>
      <c r="FR954" s="74"/>
      <c r="FS954" s="74"/>
      <c r="FT954" s="74"/>
      <c r="FU954" s="74"/>
      <c r="FV954" s="74"/>
      <c r="FW954" s="74"/>
      <c r="FX954" s="74"/>
      <c r="FY954" s="74"/>
      <c r="FZ954" s="74"/>
      <c r="GA954" s="74"/>
      <c r="GB954" s="74"/>
      <c r="GC954" s="74"/>
      <c r="GD954" s="74"/>
      <c r="GE954" s="74"/>
      <c r="GF954" s="74"/>
      <c r="GG954" s="74"/>
      <c r="GH954" s="74"/>
      <c r="GI954" s="74"/>
      <c r="GJ954" s="74"/>
      <c r="GK954" s="74"/>
      <c r="GL954" s="74"/>
      <c r="GM954" s="74"/>
      <c r="GN954" s="74"/>
      <c r="GO954" s="74"/>
      <c r="GP954" s="74"/>
      <c r="GQ954" s="74"/>
      <c r="GR954" s="74"/>
      <c r="GS954" s="74"/>
      <c r="GT954" s="74"/>
      <c r="GU954" s="74"/>
      <c r="GV954" s="74"/>
      <c r="GW954" s="74"/>
      <c r="GX954" s="74"/>
      <c r="GY954" s="74"/>
      <c r="GZ954" s="74"/>
      <c r="HA954" s="74"/>
      <c r="HB954" s="74"/>
      <c r="HC954" s="74"/>
      <c r="HD954" s="74"/>
      <c r="HE954" s="74"/>
      <c r="HF954" s="74"/>
      <c r="HG954" s="74"/>
      <c r="HH954" s="74"/>
      <c r="HI954" s="74"/>
      <c r="HJ954" s="74"/>
      <c r="HK954" s="74"/>
      <c r="HL954" s="74"/>
      <c r="HM954" s="74"/>
      <c r="HN954" s="74"/>
      <c r="HO954" s="74"/>
      <c r="HP954" s="74"/>
      <c r="HQ954" s="74"/>
      <c r="HR954" s="74"/>
      <c r="HS954" s="74"/>
      <c r="HT954" s="74"/>
      <c r="HU954" s="74"/>
      <c r="HV954" s="74"/>
      <c r="HW954" s="74"/>
      <c r="HX954" s="74"/>
      <c r="HY954" s="74"/>
      <c r="HZ954" s="74"/>
      <c r="IA954" s="74"/>
      <c r="IB954" s="74"/>
      <c r="IC954" s="74"/>
      <c r="ID954" s="74"/>
      <c r="IE954" s="74"/>
      <c r="IF954" s="74"/>
      <c r="IG954" s="74"/>
      <c r="IH954" s="74"/>
      <c r="II954" s="74"/>
      <c r="IJ954" s="74"/>
      <c r="IK954" s="74"/>
      <c r="IL954" s="74"/>
      <c r="IM954" s="74"/>
      <c r="IN954" s="74"/>
      <c r="IO954" s="74"/>
      <c r="IP954" s="74"/>
      <c r="IQ954" s="74"/>
      <c r="IR954" s="74"/>
      <c r="IS954" s="74"/>
      <c r="IT954" s="74"/>
      <c r="IU954" s="74"/>
    </row>
    <row r="955" spans="1:6" ht="15.75">
      <c r="A955" s="26"/>
      <c r="B955" s="27"/>
      <c r="C955" s="38"/>
      <c r="D955" s="26"/>
      <c r="E955" s="50"/>
      <c r="F955" s="30"/>
    </row>
    <row r="956" spans="1:7" ht="15.75">
      <c r="A956" s="26"/>
      <c r="B956" s="27"/>
      <c r="C956" s="37"/>
      <c r="D956" s="23" t="s">
        <v>22</v>
      </c>
      <c r="E956" s="26"/>
      <c r="F956" s="30"/>
      <c r="G956" s="80"/>
    </row>
    <row r="957" spans="1:7" ht="15.75">
      <c r="A957" s="26"/>
      <c r="B957" s="27"/>
      <c r="C957" s="37"/>
      <c r="D957" s="26"/>
      <c r="E957" s="26"/>
      <c r="F957" s="30"/>
      <c r="G957" s="80"/>
    </row>
    <row r="958" spans="1:6" ht="15.75">
      <c r="A958" s="33" t="s">
        <v>201</v>
      </c>
      <c r="B958" s="27"/>
      <c r="C958" s="33" t="s">
        <v>429</v>
      </c>
      <c r="D958" s="26" t="s">
        <v>431</v>
      </c>
      <c r="E958" s="26" t="s">
        <v>544</v>
      </c>
      <c r="F958" s="30">
        <v>7.568</v>
      </c>
    </row>
    <row r="959" spans="1:8" ht="15.75">
      <c r="A959" s="26"/>
      <c r="B959" s="27"/>
      <c r="C959" s="26"/>
      <c r="D959" s="26"/>
      <c r="E959" s="26"/>
      <c r="F959" s="30"/>
      <c r="H959" s="80"/>
    </row>
    <row r="960" spans="1:255" ht="15.75">
      <c r="A960" s="50"/>
      <c r="B960" s="72"/>
      <c r="C960" s="50"/>
      <c r="D960" s="50"/>
      <c r="E960" s="35" t="s">
        <v>203</v>
      </c>
      <c r="F960" s="36">
        <f>SUM(F958)</f>
        <v>7.568</v>
      </c>
      <c r="G960" s="74"/>
      <c r="H960" s="74"/>
      <c r="I960" s="74"/>
      <c r="J960" s="74"/>
      <c r="K960" s="74"/>
      <c r="L960" s="74"/>
      <c r="M960" s="74"/>
      <c r="N960" s="74"/>
      <c r="O960" s="74"/>
      <c r="P960" s="74"/>
      <c r="Q960" s="74"/>
      <c r="R960" s="74"/>
      <c r="S960" s="74"/>
      <c r="T960" s="74"/>
      <c r="U960" s="74"/>
      <c r="V960" s="74"/>
      <c r="W960" s="74"/>
      <c r="X960" s="74"/>
      <c r="Y960" s="74"/>
      <c r="Z960" s="74"/>
      <c r="AA960" s="74"/>
      <c r="AB960" s="74"/>
      <c r="AC960" s="74"/>
      <c r="AD960" s="74"/>
      <c r="AE960" s="74"/>
      <c r="AF960" s="74"/>
      <c r="AG960" s="74"/>
      <c r="AH960" s="74"/>
      <c r="AI960" s="74"/>
      <c r="AJ960" s="74"/>
      <c r="AK960" s="74"/>
      <c r="AL960" s="74"/>
      <c r="AM960" s="74"/>
      <c r="AN960" s="74"/>
      <c r="AO960" s="74"/>
      <c r="AP960" s="74"/>
      <c r="AQ960" s="74"/>
      <c r="AR960" s="74"/>
      <c r="AS960" s="74"/>
      <c r="AT960" s="74"/>
      <c r="AU960" s="74"/>
      <c r="AV960" s="74"/>
      <c r="AW960" s="74"/>
      <c r="AX960" s="74"/>
      <c r="AY960" s="74"/>
      <c r="AZ960" s="74"/>
      <c r="BA960" s="74"/>
      <c r="BB960" s="74"/>
      <c r="BC960" s="74"/>
      <c r="BD960" s="74"/>
      <c r="BE960" s="74"/>
      <c r="BF960" s="74"/>
      <c r="BG960" s="74"/>
      <c r="BH960" s="74"/>
      <c r="BI960" s="74"/>
      <c r="BJ960" s="74"/>
      <c r="BK960" s="74"/>
      <c r="BL960" s="74"/>
      <c r="BM960" s="74"/>
      <c r="BN960" s="74"/>
      <c r="BO960" s="74"/>
      <c r="BP960" s="74"/>
      <c r="BQ960" s="74"/>
      <c r="BR960" s="74"/>
      <c r="BS960" s="74"/>
      <c r="BT960" s="74"/>
      <c r="BU960" s="74"/>
      <c r="BV960" s="74"/>
      <c r="BW960" s="74"/>
      <c r="BX960" s="74"/>
      <c r="BY960" s="74"/>
      <c r="BZ960" s="74"/>
      <c r="CA960" s="74"/>
      <c r="CB960" s="74"/>
      <c r="CC960" s="74"/>
      <c r="CD960" s="74"/>
      <c r="CE960" s="74"/>
      <c r="CF960" s="74"/>
      <c r="CG960" s="74"/>
      <c r="CH960" s="74"/>
      <c r="CI960" s="74"/>
      <c r="CJ960" s="74"/>
      <c r="CK960" s="74"/>
      <c r="CL960" s="74"/>
      <c r="CM960" s="74"/>
      <c r="CN960" s="74"/>
      <c r="CO960" s="74"/>
      <c r="CP960" s="74"/>
      <c r="CQ960" s="74"/>
      <c r="CR960" s="74"/>
      <c r="CS960" s="74"/>
      <c r="CT960" s="74"/>
      <c r="CU960" s="74"/>
      <c r="CV960" s="74"/>
      <c r="CW960" s="74"/>
      <c r="CX960" s="74"/>
      <c r="CY960" s="74"/>
      <c r="CZ960" s="74"/>
      <c r="DA960" s="74"/>
      <c r="DB960" s="74"/>
      <c r="DC960" s="74"/>
      <c r="DD960" s="74"/>
      <c r="DE960" s="74"/>
      <c r="DF960" s="74"/>
      <c r="DG960" s="74"/>
      <c r="DH960" s="74"/>
      <c r="DI960" s="74"/>
      <c r="DJ960" s="74"/>
      <c r="DK960" s="74"/>
      <c r="DL960" s="74"/>
      <c r="DM960" s="74"/>
      <c r="DN960" s="74"/>
      <c r="DO960" s="74"/>
      <c r="DP960" s="74"/>
      <c r="DQ960" s="74"/>
      <c r="DR960" s="74"/>
      <c r="DS960" s="74"/>
      <c r="DT960" s="74"/>
      <c r="DU960" s="74"/>
      <c r="DV960" s="74"/>
      <c r="DW960" s="74"/>
      <c r="DX960" s="74"/>
      <c r="DY960" s="74"/>
      <c r="DZ960" s="74"/>
      <c r="EA960" s="74"/>
      <c r="EB960" s="74"/>
      <c r="EC960" s="74"/>
      <c r="ED960" s="74"/>
      <c r="EE960" s="74"/>
      <c r="EF960" s="74"/>
      <c r="EG960" s="74"/>
      <c r="EH960" s="74"/>
      <c r="EI960" s="74"/>
      <c r="EJ960" s="74"/>
      <c r="EK960" s="74"/>
      <c r="EL960" s="74"/>
      <c r="EM960" s="74"/>
      <c r="EN960" s="74"/>
      <c r="EO960" s="74"/>
      <c r="EP960" s="74"/>
      <c r="EQ960" s="74"/>
      <c r="ER960" s="74"/>
      <c r="ES960" s="74"/>
      <c r="ET960" s="74"/>
      <c r="EU960" s="74"/>
      <c r="EV960" s="74"/>
      <c r="EW960" s="74"/>
      <c r="EX960" s="74"/>
      <c r="EY960" s="74"/>
      <c r="EZ960" s="74"/>
      <c r="FA960" s="74"/>
      <c r="FB960" s="74"/>
      <c r="FC960" s="74"/>
      <c r="FD960" s="74"/>
      <c r="FE960" s="74"/>
      <c r="FF960" s="74"/>
      <c r="FG960" s="74"/>
      <c r="FH960" s="74"/>
      <c r="FI960" s="74"/>
      <c r="FJ960" s="74"/>
      <c r="FK960" s="74"/>
      <c r="FL960" s="74"/>
      <c r="FM960" s="74"/>
      <c r="FN960" s="74"/>
      <c r="FO960" s="74"/>
      <c r="FP960" s="74"/>
      <c r="FQ960" s="74"/>
      <c r="FR960" s="74"/>
      <c r="FS960" s="74"/>
      <c r="FT960" s="74"/>
      <c r="FU960" s="74"/>
      <c r="FV960" s="74"/>
      <c r="FW960" s="74"/>
      <c r="FX960" s="74"/>
      <c r="FY960" s="74"/>
      <c r="FZ960" s="74"/>
      <c r="GA960" s="74"/>
      <c r="GB960" s="74"/>
      <c r="GC960" s="74"/>
      <c r="GD960" s="74"/>
      <c r="GE960" s="74"/>
      <c r="GF960" s="74"/>
      <c r="GG960" s="74"/>
      <c r="GH960" s="74"/>
      <c r="GI960" s="74"/>
      <c r="GJ960" s="74"/>
      <c r="GK960" s="74"/>
      <c r="GL960" s="74"/>
      <c r="GM960" s="74"/>
      <c r="GN960" s="74"/>
      <c r="GO960" s="74"/>
      <c r="GP960" s="74"/>
      <c r="GQ960" s="74"/>
      <c r="GR960" s="74"/>
      <c r="GS960" s="74"/>
      <c r="GT960" s="74"/>
      <c r="GU960" s="74"/>
      <c r="GV960" s="74"/>
      <c r="GW960" s="74"/>
      <c r="GX960" s="74"/>
      <c r="GY960" s="74"/>
      <c r="GZ960" s="74"/>
      <c r="HA960" s="74"/>
      <c r="HB960" s="74"/>
      <c r="HC960" s="74"/>
      <c r="HD960" s="74"/>
      <c r="HE960" s="74"/>
      <c r="HF960" s="74"/>
      <c r="HG960" s="74"/>
      <c r="HH960" s="74"/>
      <c r="HI960" s="74"/>
      <c r="HJ960" s="74"/>
      <c r="HK960" s="74"/>
      <c r="HL960" s="74"/>
      <c r="HM960" s="74"/>
      <c r="HN960" s="74"/>
      <c r="HO960" s="74"/>
      <c r="HP960" s="74"/>
      <c r="HQ960" s="74"/>
      <c r="HR960" s="74"/>
      <c r="HS960" s="74"/>
      <c r="HT960" s="74"/>
      <c r="HU960" s="74"/>
      <c r="HV960" s="74"/>
      <c r="HW960" s="74"/>
      <c r="HX960" s="74"/>
      <c r="HY960" s="74"/>
      <c r="HZ960" s="74"/>
      <c r="IA960" s="74"/>
      <c r="IB960" s="74"/>
      <c r="IC960" s="74"/>
      <c r="ID960" s="74"/>
      <c r="IE960" s="74"/>
      <c r="IF960" s="74"/>
      <c r="IG960" s="74"/>
      <c r="IH960" s="74"/>
      <c r="II960" s="74"/>
      <c r="IJ960" s="74"/>
      <c r="IK960" s="74"/>
      <c r="IL960" s="74"/>
      <c r="IM960" s="74"/>
      <c r="IN960" s="74"/>
      <c r="IO960" s="74"/>
      <c r="IP960" s="74"/>
      <c r="IQ960" s="74"/>
      <c r="IR960" s="74"/>
      <c r="IS960" s="74"/>
      <c r="IT960" s="74"/>
      <c r="IU960" s="74"/>
    </row>
    <row r="961" spans="1:8" ht="15.75">
      <c r="A961" s="33" t="s">
        <v>359</v>
      </c>
      <c r="B961" s="27"/>
      <c r="C961" s="33" t="s">
        <v>514</v>
      </c>
      <c r="D961" s="26" t="s">
        <v>545</v>
      </c>
      <c r="E961" s="26" t="s">
        <v>90</v>
      </c>
      <c r="F961" s="30">
        <v>0.182</v>
      </c>
      <c r="H961" s="80"/>
    </row>
    <row r="962" spans="1:8" ht="15.75">
      <c r="A962" s="26"/>
      <c r="B962" s="27"/>
      <c r="C962" s="33" t="s">
        <v>546</v>
      </c>
      <c r="D962" s="26"/>
      <c r="E962" s="26"/>
      <c r="F962" s="30"/>
      <c r="H962" s="80"/>
    </row>
    <row r="963" spans="1:8" ht="15.75">
      <c r="A963" s="26"/>
      <c r="B963" s="27"/>
      <c r="C963" s="26"/>
      <c r="D963" s="26"/>
      <c r="E963" s="26"/>
      <c r="F963" s="30"/>
      <c r="H963" s="80"/>
    </row>
    <row r="964" spans="1:8" ht="15.75">
      <c r="A964" s="26"/>
      <c r="B964" s="27"/>
      <c r="C964" s="33" t="s">
        <v>547</v>
      </c>
      <c r="D964" s="26" t="s">
        <v>431</v>
      </c>
      <c r="E964" s="26" t="s">
        <v>548</v>
      </c>
      <c r="F964" s="30">
        <v>6.518</v>
      </c>
      <c r="H964" s="80"/>
    </row>
    <row r="965" spans="1:8" ht="15.75">
      <c r="A965" s="26"/>
      <c r="B965" s="27"/>
      <c r="C965" s="33" t="s">
        <v>546</v>
      </c>
      <c r="D965" s="26"/>
      <c r="E965" s="26"/>
      <c r="F965" s="30"/>
      <c r="H965" s="80"/>
    </row>
    <row r="966" spans="1:8" ht="15.75">
      <c r="A966" s="26"/>
      <c r="B966" s="27"/>
      <c r="C966" s="26"/>
      <c r="D966" s="26"/>
      <c r="E966" s="26"/>
      <c r="F966" s="30"/>
      <c r="H966" s="80"/>
    </row>
    <row r="967" spans="1:8" ht="15.75">
      <c r="A967" s="26"/>
      <c r="B967" s="27"/>
      <c r="C967" s="33" t="s">
        <v>432</v>
      </c>
      <c r="D967" s="26" t="s">
        <v>431</v>
      </c>
      <c r="E967" s="26" t="s">
        <v>490</v>
      </c>
      <c r="F967" s="30">
        <v>1.361</v>
      </c>
      <c r="H967" s="80"/>
    </row>
    <row r="968" spans="1:8" ht="15.75">
      <c r="A968" s="26"/>
      <c r="B968" s="27"/>
      <c r="C968" s="26"/>
      <c r="D968" s="26"/>
      <c r="E968" s="26"/>
      <c r="F968" s="30"/>
      <c r="H968" s="80"/>
    </row>
    <row r="969" spans="1:255" ht="15.75">
      <c r="A969" s="50"/>
      <c r="B969" s="72"/>
      <c r="C969" s="50"/>
      <c r="D969" s="50"/>
      <c r="E969" s="35" t="s">
        <v>106</v>
      </c>
      <c r="F969" s="36">
        <f>SUM(F961:F967)</f>
        <v>8.061</v>
      </c>
      <c r="G969" s="74"/>
      <c r="H969" s="81"/>
      <c r="I969" s="74"/>
      <c r="J969" s="74"/>
      <c r="K969" s="74"/>
      <c r="L969" s="74"/>
      <c r="M969" s="74"/>
      <c r="N969" s="74"/>
      <c r="O969" s="74"/>
      <c r="P969" s="74"/>
      <c r="Q969" s="74"/>
      <c r="R969" s="74"/>
      <c r="S969" s="74"/>
      <c r="T969" s="74"/>
      <c r="U969" s="74"/>
      <c r="V969" s="74"/>
      <c r="W969" s="74"/>
      <c r="X969" s="74"/>
      <c r="Y969" s="74"/>
      <c r="Z969" s="74"/>
      <c r="AA969" s="74"/>
      <c r="AB969" s="74"/>
      <c r="AC969" s="74"/>
      <c r="AD969" s="74"/>
      <c r="AE969" s="74"/>
      <c r="AF969" s="74"/>
      <c r="AG969" s="74"/>
      <c r="AH969" s="74"/>
      <c r="AI969" s="74"/>
      <c r="AJ969" s="74"/>
      <c r="AK969" s="74"/>
      <c r="AL969" s="74"/>
      <c r="AM969" s="74"/>
      <c r="AN969" s="74"/>
      <c r="AO969" s="74"/>
      <c r="AP969" s="74"/>
      <c r="AQ969" s="74"/>
      <c r="AR969" s="74"/>
      <c r="AS969" s="74"/>
      <c r="AT969" s="74"/>
      <c r="AU969" s="74"/>
      <c r="AV969" s="74"/>
      <c r="AW969" s="74"/>
      <c r="AX969" s="74"/>
      <c r="AY969" s="74"/>
      <c r="AZ969" s="74"/>
      <c r="BA969" s="74"/>
      <c r="BB969" s="74"/>
      <c r="BC969" s="74"/>
      <c r="BD969" s="74"/>
      <c r="BE969" s="74"/>
      <c r="BF969" s="74"/>
      <c r="BG969" s="74"/>
      <c r="BH969" s="74"/>
      <c r="BI969" s="74"/>
      <c r="BJ969" s="74"/>
      <c r="BK969" s="74"/>
      <c r="BL969" s="74"/>
      <c r="BM969" s="74"/>
      <c r="BN969" s="74"/>
      <c r="BO969" s="74"/>
      <c r="BP969" s="74"/>
      <c r="BQ969" s="74"/>
      <c r="BR969" s="74"/>
      <c r="BS969" s="74"/>
      <c r="BT969" s="74"/>
      <c r="BU969" s="74"/>
      <c r="BV969" s="74"/>
      <c r="BW969" s="74"/>
      <c r="BX969" s="74"/>
      <c r="BY969" s="74"/>
      <c r="BZ969" s="74"/>
      <c r="CA969" s="74"/>
      <c r="CB969" s="74"/>
      <c r="CC969" s="74"/>
      <c r="CD969" s="74"/>
      <c r="CE969" s="74"/>
      <c r="CF969" s="74"/>
      <c r="CG969" s="74"/>
      <c r="CH969" s="74"/>
      <c r="CI969" s="74"/>
      <c r="CJ969" s="74"/>
      <c r="CK969" s="74"/>
      <c r="CL969" s="74"/>
      <c r="CM969" s="74"/>
      <c r="CN969" s="74"/>
      <c r="CO969" s="74"/>
      <c r="CP969" s="74"/>
      <c r="CQ969" s="74"/>
      <c r="CR969" s="74"/>
      <c r="CS969" s="74"/>
      <c r="CT969" s="74"/>
      <c r="CU969" s="74"/>
      <c r="CV969" s="74"/>
      <c r="CW969" s="74"/>
      <c r="CX969" s="74"/>
      <c r="CY969" s="74"/>
      <c r="CZ969" s="74"/>
      <c r="DA969" s="74"/>
      <c r="DB969" s="74"/>
      <c r="DC969" s="74"/>
      <c r="DD969" s="74"/>
      <c r="DE969" s="74"/>
      <c r="DF969" s="74"/>
      <c r="DG969" s="74"/>
      <c r="DH969" s="74"/>
      <c r="DI969" s="74"/>
      <c r="DJ969" s="74"/>
      <c r="DK969" s="74"/>
      <c r="DL969" s="74"/>
      <c r="DM969" s="74"/>
      <c r="DN969" s="74"/>
      <c r="DO969" s="74"/>
      <c r="DP969" s="74"/>
      <c r="DQ969" s="74"/>
      <c r="DR969" s="74"/>
      <c r="DS969" s="74"/>
      <c r="DT969" s="74"/>
      <c r="DU969" s="74"/>
      <c r="DV969" s="74"/>
      <c r="DW969" s="74"/>
      <c r="DX969" s="74"/>
      <c r="DY969" s="74"/>
      <c r="DZ969" s="74"/>
      <c r="EA969" s="74"/>
      <c r="EB969" s="74"/>
      <c r="EC969" s="74"/>
      <c r="ED969" s="74"/>
      <c r="EE969" s="74"/>
      <c r="EF969" s="74"/>
      <c r="EG969" s="74"/>
      <c r="EH969" s="74"/>
      <c r="EI969" s="74"/>
      <c r="EJ969" s="74"/>
      <c r="EK969" s="74"/>
      <c r="EL969" s="74"/>
      <c r="EM969" s="74"/>
      <c r="EN969" s="74"/>
      <c r="EO969" s="74"/>
      <c r="EP969" s="74"/>
      <c r="EQ969" s="74"/>
      <c r="ER969" s="74"/>
      <c r="ES969" s="74"/>
      <c r="ET969" s="74"/>
      <c r="EU969" s="74"/>
      <c r="EV969" s="74"/>
      <c r="EW969" s="74"/>
      <c r="EX969" s="74"/>
      <c r="EY969" s="74"/>
      <c r="EZ969" s="74"/>
      <c r="FA969" s="74"/>
      <c r="FB969" s="74"/>
      <c r="FC969" s="74"/>
      <c r="FD969" s="74"/>
      <c r="FE969" s="74"/>
      <c r="FF969" s="74"/>
      <c r="FG969" s="74"/>
      <c r="FH969" s="74"/>
      <c r="FI969" s="74"/>
      <c r="FJ969" s="74"/>
      <c r="FK969" s="74"/>
      <c r="FL969" s="74"/>
      <c r="FM969" s="74"/>
      <c r="FN969" s="74"/>
      <c r="FO969" s="74"/>
      <c r="FP969" s="74"/>
      <c r="FQ969" s="74"/>
      <c r="FR969" s="74"/>
      <c r="FS969" s="74"/>
      <c r="FT969" s="74"/>
      <c r="FU969" s="74"/>
      <c r="FV969" s="74"/>
      <c r="FW969" s="74"/>
      <c r="FX969" s="74"/>
      <c r="FY969" s="74"/>
      <c r="FZ969" s="74"/>
      <c r="GA969" s="74"/>
      <c r="GB969" s="74"/>
      <c r="GC969" s="74"/>
      <c r="GD969" s="74"/>
      <c r="GE969" s="74"/>
      <c r="GF969" s="74"/>
      <c r="GG969" s="74"/>
      <c r="GH969" s="74"/>
      <c r="GI969" s="74"/>
      <c r="GJ969" s="74"/>
      <c r="GK969" s="74"/>
      <c r="GL969" s="74"/>
      <c r="GM969" s="74"/>
      <c r="GN969" s="74"/>
      <c r="GO969" s="74"/>
      <c r="GP969" s="74"/>
      <c r="GQ969" s="74"/>
      <c r="GR969" s="74"/>
      <c r="GS969" s="74"/>
      <c r="GT969" s="74"/>
      <c r="GU969" s="74"/>
      <c r="GV969" s="74"/>
      <c r="GW969" s="74"/>
      <c r="GX969" s="74"/>
      <c r="GY969" s="74"/>
      <c r="GZ969" s="74"/>
      <c r="HA969" s="74"/>
      <c r="HB969" s="74"/>
      <c r="HC969" s="74"/>
      <c r="HD969" s="74"/>
      <c r="HE969" s="74"/>
      <c r="HF969" s="74"/>
      <c r="HG969" s="74"/>
      <c r="HH969" s="74"/>
      <c r="HI969" s="74"/>
      <c r="HJ969" s="74"/>
      <c r="HK969" s="74"/>
      <c r="HL969" s="74"/>
      <c r="HM969" s="74"/>
      <c r="HN969" s="74"/>
      <c r="HO969" s="74"/>
      <c r="HP969" s="74"/>
      <c r="HQ969" s="74"/>
      <c r="HR969" s="74"/>
      <c r="HS969" s="74"/>
      <c r="HT969" s="74"/>
      <c r="HU969" s="74"/>
      <c r="HV969" s="74"/>
      <c r="HW969" s="74"/>
      <c r="HX969" s="74"/>
      <c r="HY969" s="74"/>
      <c r="HZ969" s="74"/>
      <c r="IA969" s="74"/>
      <c r="IB969" s="74"/>
      <c r="IC969" s="74"/>
      <c r="ID969" s="74"/>
      <c r="IE969" s="74"/>
      <c r="IF969" s="74"/>
      <c r="IG969" s="74"/>
      <c r="IH969" s="74"/>
      <c r="II969" s="74"/>
      <c r="IJ969" s="74"/>
      <c r="IK969" s="74"/>
      <c r="IL969" s="74"/>
      <c r="IM969" s="74"/>
      <c r="IN969" s="74"/>
      <c r="IO969" s="74"/>
      <c r="IP969" s="74"/>
      <c r="IQ969" s="74"/>
      <c r="IR969" s="74"/>
      <c r="IS969" s="74"/>
      <c r="IT969" s="74"/>
      <c r="IU969" s="74"/>
    </row>
    <row r="970" spans="1:8" ht="15.75">
      <c r="A970" s="26"/>
      <c r="B970" s="27"/>
      <c r="C970" s="26"/>
      <c r="D970" s="26"/>
      <c r="E970" s="26"/>
      <c r="F970" s="30"/>
      <c r="H970" s="80"/>
    </row>
    <row r="971" spans="1:8" ht="15.75">
      <c r="A971" s="33" t="s">
        <v>330</v>
      </c>
      <c r="B971" s="27"/>
      <c r="C971" s="33" t="s">
        <v>514</v>
      </c>
      <c r="D971" s="26" t="s">
        <v>544</v>
      </c>
      <c r="E971" s="26" t="s">
        <v>549</v>
      </c>
      <c r="F971" s="30">
        <v>2.014</v>
      </c>
      <c r="H971" s="80"/>
    </row>
    <row r="972" spans="1:8" ht="15.75">
      <c r="A972" s="26"/>
      <c r="B972" s="27"/>
      <c r="C972" s="33" t="s">
        <v>523</v>
      </c>
      <c r="D972" s="26"/>
      <c r="E972" s="26"/>
      <c r="F972" s="30"/>
      <c r="H972" s="80"/>
    </row>
    <row r="973" spans="1:8" ht="15.75">
      <c r="A973" s="26"/>
      <c r="B973" s="27"/>
      <c r="C973" s="26"/>
      <c r="D973" s="26"/>
      <c r="E973" s="26"/>
      <c r="F973" s="30"/>
      <c r="H973" s="80"/>
    </row>
    <row r="974" spans="1:8" ht="15.75">
      <c r="A974" s="26"/>
      <c r="B974" s="27"/>
      <c r="C974" s="33" t="s">
        <v>547</v>
      </c>
      <c r="D974" s="26" t="s">
        <v>550</v>
      </c>
      <c r="E974" s="26" t="s">
        <v>544</v>
      </c>
      <c r="F974" s="30">
        <v>0.442</v>
      </c>
      <c r="H974" s="80"/>
    </row>
    <row r="975" spans="1:8" ht="15.75">
      <c r="A975" s="26"/>
      <c r="B975" s="27"/>
      <c r="C975" s="33" t="s">
        <v>523</v>
      </c>
      <c r="D975" s="26"/>
      <c r="E975" s="26"/>
      <c r="F975" s="30"/>
      <c r="H975" s="80"/>
    </row>
    <row r="976" spans="1:8" ht="15.75">
      <c r="A976" s="26"/>
      <c r="B976" s="27"/>
      <c r="C976" s="26"/>
      <c r="D976" s="26"/>
      <c r="E976" s="26"/>
      <c r="F976" s="30"/>
      <c r="H976" s="80"/>
    </row>
    <row r="977" spans="1:6" ht="15.75">
      <c r="A977" s="26"/>
      <c r="B977" s="27"/>
      <c r="C977" s="33" t="s">
        <v>488</v>
      </c>
      <c r="D977" s="26" t="s">
        <v>494</v>
      </c>
      <c r="E977" s="26" t="s">
        <v>90</v>
      </c>
      <c r="F977" s="30">
        <v>2.431</v>
      </c>
    </row>
    <row r="978" spans="1:8" ht="15.75">
      <c r="A978" s="26"/>
      <c r="B978" s="27"/>
      <c r="C978" s="26"/>
      <c r="D978" s="26"/>
      <c r="E978" s="26"/>
      <c r="F978" s="30"/>
      <c r="H978" s="80"/>
    </row>
    <row r="979" spans="1:8" ht="15.75">
      <c r="A979" s="26"/>
      <c r="B979" s="27"/>
      <c r="C979" s="33" t="s">
        <v>551</v>
      </c>
      <c r="D979" s="26" t="s">
        <v>552</v>
      </c>
      <c r="E979" s="26" t="s">
        <v>488</v>
      </c>
      <c r="F979" s="30">
        <v>0.14200000000000002</v>
      </c>
      <c r="H979" s="80"/>
    </row>
    <row r="980" spans="1:8" ht="15.75">
      <c r="A980" s="26"/>
      <c r="B980" s="27"/>
      <c r="C980" s="26"/>
      <c r="D980" s="26"/>
      <c r="E980" s="26"/>
      <c r="F980" s="30"/>
      <c r="H980" s="80"/>
    </row>
    <row r="981" spans="1:6" ht="15.75">
      <c r="A981" s="26"/>
      <c r="B981" s="27">
        <v>5600</v>
      </c>
      <c r="C981" s="33" t="s">
        <v>553</v>
      </c>
      <c r="D981" s="26"/>
      <c r="E981" s="26" t="s">
        <v>554</v>
      </c>
      <c r="F981" s="30"/>
    </row>
    <row r="982" spans="1:6" ht="15.75">
      <c r="A982" s="26"/>
      <c r="B982" s="27"/>
      <c r="C982" s="33" t="s">
        <v>555</v>
      </c>
      <c r="D982" s="26"/>
      <c r="E982" s="26"/>
      <c r="F982" s="30"/>
    </row>
    <row r="983" spans="1:6" ht="15.75">
      <c r="A983" s="26"/>
      <c r="B983" s="27"/>
      <c r="C983" s="83" t="s">
        <v>556</v>
      </c>
      <c r="D983" s="26" t="s">
        <v>557</v>
      </c>
      <c r="E983" s="26"/>
      <c r="F983" s="30"/>
    </row>
    <row r="984" spans="1:6" ht="15.75">
      <c r="A984" s="26"/>
      <c r="B984" s="27"/>
      <c r="C984" s="83" t="s">
        <v>558</v>
      </c>
      <c r="D984" s="26" t="s">
        <v>559</v>
      </c>
      <c r="E984" s="26" t="s">
        <v>559</v>
      </c>
      <c r="F984" s="30">
        <v>0.9</v>
      </c>
    </row>
    <row r="985" spans="1:6" ht="15.75">
      <c r="A985" s="26"/>
      <c r="B985" s="27"/>
      <c r="C985" s="26"/>
      <c r="D985" s="26"/>
      <c r="E985" s="26" t="s">
        <v>560</v>
      </c>
      <c r="F985" s="30">
        <v>1.01</v>
      </c>
    </row>
    <row r="986" spans="1:8" ht="15.75">
      <c r="A986" s="26"/>
      <c r="B986" s="27"/>
      <c r="C986" s="26"/>
      <c r="D986" s="26"/>
      <c r="E986" s="26"/>
      <c r="F986" s="30"/>
      <c r="H986" s="80"/>
    </row>
    <row r="987" spans="1:8" ht="15.75">
      <c r="A987" s="26"/>
      <c r="B987" s="27">
        <v>5602</v>
      </c>
      <c r="C987" s="33" t="s">
        <v>561</v>
      </c>
      <c r="D987" s="26" t="s">
        <v>446</v>
      </c>
      <c r="E987" s="26" t="s">
        <v>432</v>
      </c>
      <c r="F987" s="30">
        <v>0.21</v>
      </c>
      <c r="H987" s="80"/>
    </row>
    <row r="988" spans="1:8" ht="15.75">
      <c r="A988" s="26"/>
      <c r="B988" s="27"/>
      <c r="C988" s="38" t="s">
        <v>1026</v>
      </c>
      <c r="D988" s="26"/>
      <c r="E988" s="26"/>
      <c r="F988" s="30"/>
      <c r="H988" s="80"/>
    </row>
    <row r="989" spans="1:8" ht="15.75">
      <c r="A989" s="26"/>
      <c r="B989" s="27"/>
      <c r="C989" s="38"/>
      <c r="D989" s="26"/>
      <c r="E989" s="26"/>
      <c r="F989" s="30"/>
      <c r="H989" s="80"/>
    </row>
    <row r="990" spans="1:8" ht="15.75">
      <c r="A990" s="26"/>
      <c r="B990" s="27"/>
      <c r="C990" s="38"/>
      <c r="D990" s="26"/>
      <c r="E990" s="26"/>
      <c r="F990" s="30"/>
      <c r="H990" s="80"/>
    </row>
    <row r="991" spans="1:8" ht="15.75">
      <c r="A991" s="26"/>
      <c r="B991" s="27">
        <v>5600</v>
      </c>
      <c r="C991" s="33" t="s">
        <v>573</v>
      </c>
      <c r="D991" s="26" t="s">
        <v>437</v>
      </c>
      <c r="E991" s="26" t="s">
        <v>90</v>
      </c>
      <c r="F991" s="30">
        <v>2.2</v>
      </c>
      <c r="H991" s="80"/>
    </row>
    <row r="992" spans="1:8" ht="15.75">
      <c r="A992" s="26"/>
      <c r="B992" s="27"/>
      <c r="C992" s="33" t="s">
        <v>574</v>
      </c>
      <c r="D992" s="26"/>
      <c r="E992" s="26"/>
      <c r="F992" s="30"/>
      <c r="H992" s="80"/>
    </row>
    <row r="993" spans="1:6" ht="15.75">
      <c r="A993" s="26"/>
      <c r="B993" s="27"/>
      <c r="C993" s="38" t="s">
        <v>1020</v>
      </c>
      <c r="D993" s="26"/>
      <c r="E993" s="26"/>
      <c r="F993" s="30"/>
    </row>
    <row r="994" spans="1:8" ht="15.75">
      <c r="A994" s="26"/>
      <c r="B994" s="27"/>
      <c r="C994" s="26"/>
      <c r="D994" s="26"/>
      <c r="E994" s="26"/>
      <c r="F994" s="30"/>
      <c r="H994" s="80"/>
    </row>
    <row r="995" spans="1:6" ht="15.75">
      <c r="A995" s="26"/>
      <c r="B995" s="27">
        <v>5600</v>
      </c>
      <c r="C995" s="33" t="s">
        <v>573</v>
      </c>
      <c r="D995" s="26" t="s">
        <v>581</v>
      </c>
      <c r="E995" s="26" t="s">
        <v>569</v>
      </c>
      <c r="F995" s="30">
        <v>1.32</v>
      </c>
    </row>
    <row r="996" spans="1:6" ht="15.75">
      <c r="A996" s="26"/>
      <c r="B996" s="27"/>
      <c r="C996" s="33" t="s">
        <v>559</v>
      </c>
      <c r="D996" s="26"/>
      <c r="E996" s="26"/>
      <c r="F996" s="30"/>
    </row>
    <row r="997" spans="1:6" ht="15.75">
      <c r="A997" s="26"/>
      <c r="B997" s="27"/>
      <c r="C997" s="38" t="s">
        <v>117</v>
      </c>
      <c r="D997" s="26"/>
      <c r="E997" s="26"/>
      <c r="F997" s="30"/>
    </row>
    <row r="998" spans="1:6" ht="15.75">
      <c r="A998" s="26"/>
      <c r="B998" s="27"/>
      <c r="C998" s="38"/>
      <c r="D998" s="26"/>
      <c r="E998" s="26"/>
      <c r="F998" s="30"/>
    </row>
    <row r="999" spans="1:6" ht="15.75">
      <c r="A999" s="26"/>
      <c r="B999" s="27">
        <v>5600</v>
      </c>
      <c r="C999" s="38" t="s">
        <v>573</v>
      </c>
      <c r="D999" s="26" t="s">
        <v>582</v>
      </c>
      <c r="E999" s="26" t="s">
        <v>583</v>
      </c>
      <c r="F999" s="30">
        <v>0.53</v>
      </c>
    </row>
    <row r="1000" spans="1:6" ht="15.75">
      <c r="A1000" s="26"/>
      <c r="B1000" s="27"/>
      <c r="C1000" s="33" t="s">
        <v>560</v>
      </c>
      <c r="D1000" s="26"/>
      <c r="E1000" s="26"/>
      <c r="F1000" s="30"/>
    </row>
    <row r="1001" spans="1:6" ht="15.75">
      <c r="A1001" s="26"/>
      <c r="B1001" s="27"/>
      <c r="C1001" s="33" t="s">
        <v>117</v>
      </c>
      <c r="D1001" s="26"/>
      <c r="E1001" s="26"/>
      <c r="F1001" s="30"/>
    </row>
    <row r="1002" spans="1:6" ht="15.75">
      <c r="A1002" s="26"/>
      <c r="B1002" s="27">
        <v>5608</v>
      </c>
      <c r="C1002" s="33" t="s">
        <v>437</v>
      </c>
      <c r="D1002" s="26" t="s">
        <v>431</v>
      </c>
      <c r="E1002" s="26" t="s">
        <v>572</v>
      </c>
      <c r="F1002" s="30">
        <v>2.91</v>
      </c>
    </row>
    <row r="1003" spans="1:6" ht="15.75">
      <c r="A1003" s="26"/>
      <c r="B1003" s="27"/>
      <c r="C1003" s="38" t="s">
        <v>117</v>
      </c>
      <c r="D1003" s="26"/>
      <c r="E1003" s="26"/>
      <c r="F1003" s="30"/>
    </row>
    <row r="1004" spans="1:6" ht="15.75">
      <c r="A1004" s="26"/>
      <c r="B1004" s="27"/>
      <c r="C1004" s="38"/>
      <c r="D1004" s="26"/>
      <c r="E1004" s="26"/>
      <c r="F1004" s="30"/>
    </row>
    <row r="1005" spans="1:6" ht="15.75">
      <c r="A1005" s="26"/>
      <c r="B1005" s="27"/>
      <c r="C1005" s="38"/>
      <c r="D1005" s="26"/>
      <c r="E1005" s="50" t="s">
        <v>124</v>
      </c>
      <c r="F1005" s="36">
        <f>SUM(F971:F1002)</f>
        <v>14.109</v>
      </c>
    </row>
    <row r="1006" spans="1:8" ht="15.75">
      <c r="A1006" s="26"/>
      <c r="B1006" s="27"/>
      <c r="C1006" s="26"/>
      <c r="D1006" s="26"/>
      <c r="E1006" s="26"/>
      <c r="F1006" s="30"/>
      <c r="H1006" s="80"/>
    </row>
    <row r="1007" spans="1:8" ht="15.75">
      <c r="A1007" s="33" t="s">
        <v>236</v>
      </c>
      <c r="B1007" s="27">
        <v>5603</v>
      </c>
      <c r="C1007" s="33" t="s">
        <v>567</v>
      </c>
      <c r="D1007" s="26" t="s">
        <v>568</v>
      </c>
      <c r="E1007" s="26" t="s">
        <v>569</v>
      </c>
      <c r="F1007" s="30">
        <v>0.91</v>
      </c>
      <c r="H1007" s="80"/>
    </row>
    <row r="1008" spans="1:8" ht="15.75">
      <c r="A1008" s="26"/>
      <c r="B1008" s="27"/>
      <c r="C1008" s="33" t="s">
        <v>1023</v>
      </c>
      <c r="D1008" s="26"/>
      <c r="E1008" s="26"/>
      <c r="F1008" s="30"/>
      <c r="H1008" s="80"/>
    </row>
    <row r="1009" spans="1:6" ht="15.75">
      <c r="A1009" s="26"/>
      <c r="B1009" s="27"/>
      <c r="C1009" s="26"/>
      <c r="D1009" s="26"/>
      <c r="E1009" s="26"/>
      <c r="F1009" s="30"/>
    </row>
    <row r="1010" spans="1:6" ht="15.75">
      <c r="A1010" s="26"/>
      <c r="B1010" s="27">
        <v>5604</v>
      </c>
      <c r="C1010" s="33" t="s">
        <v>575</v>
      </c>
      <c r="D1010" s="26" t="s">
        <v>576</v>
      </c>
      <c r="E1010" s="26" t="s">
        <v>577</v>
      </c>
      <c r="F1010" s="30">
        <v>1.05</v>
      </c>
    </row>
    <row r="1011" spans="1:6" ht="15.75">
      <c r="A1011" s="26"/>
      <c r="B1011" s="27"/>
      <c r="C1011" s="38" t="s">
        <v>1047</v>
      </c>
      <c r="D1011" s="26"/>
      <c r="E1011" s="26"/>
      <c r="F1011" s="30"/>
    </row>
    <row r="1012" spans="1:6" ht="15.75">
      <c r="A1012" s="26"/>
      <c r="B1012" s="27"/>
      <c r="C1012" s="38"/>
      <c r="D1012" s="26"/>
      <c r="E1012" s="26"/>
      <c r="F1012" s="30"/>
    </row>
    <row r="1013" spans="1:8" ht="15.75">
      <c r="A1013" s="26"/>
      <c r="B1013" s="27">
        <v>5605</v>
      </c>
      <c r="C1013" s="33" t="s">
        <v>570</v>
      </c>
      <c r="D1013" s="26" t="s">
        <v>571</v>
      </c>
      <c r="E1013" s="26" t="s">
        <v>567</v>
      </c>
      <c r="F1013" s="30">
        <v>0.15</v>
      </c>
      <c r="H1013" s="80"/>
    </row>
    <row r="1014" spans="1:8" ht="15.75">
      <c r="A1014" s="26"/>
      <c r="B1014" s="27"/>
      <c r="C1014" s="33" t="s">
        <v>1048</v>
      </c>
      <c r="D1014" s="26"/>
      <c r="E1014" s="26"/>
      <c r="F1014" s="30"/>
      <c r="H1014" s="80"/>
    </row>
    <row r="1015" spans="1:8" ht="15.75">
      <c r="A1015" s="26"/>
      <c r="B1015" s="27"/>
      <c r="C1015" s="26"/>
      <c r="D1015" s="26"/>
      <c r="E1015" s="26"/>
      <c r="F1015" s="30"/>
      <c r="H1015" s="80"/>
    </row>
    <row r="1016" spans="1:6" ht="15.75">
      <c r="A1016" s="26"/>
      <c r="B1016" s="27">
        <v>5605</v>
      </c>
      <c r="C1016" s="33" t="s">
        <v>578</v>
      </c>
      <c r="D1016" s="26" t="s">
        <v>579</v>
      </c>
      <c r="E1016" s="26" t="s">
        <v>580</v>
      </c>
      <c r="F1016" s="30">
        <v>1.15</v>
      </c>
    </row>
    <row r="1017" spans="1:6" ht="15.75">
      <c r="A1017" s="26"/>
      <c r="B1017" s="27"/>
      <c r="C1017" s="38" t="s">
        <v>123</v>
      </c>
      <c r="D1017" s="26"/>
      <c r="E1017" s="26"/>
      <c r="F1017" s="30"/>
    </row>
    <row r="1018" spans="1:6" ht="15.75">
      <c r="A1018" s="26"/>
      <c r="B1018" s="27"/>
      <c r="C1018" s="38"/>
      <c r="D1018" s="26"/>
      <c r="E1018" s="26"/>
      <c r="F1018" s="30"/>
    </row>
    <row r="1019" spans="1:8" ht="15.75">
      <c r="A1019" s="26"/>
      <c r="B1019" s="27">
        <v>5606</v>
      </c>
      <c r="C1019" s="33" t="s">
        <v>569</v>
      </c>
      <c r="D1019" s="26" t="s">
        <v>567</v>
      </c>
      <c r="E1019" s="26" t="s">
        <v>559</v>
      </c>
      <c r="F1019" s="30">
        <v>0.84</v>
      </c>
      <c r="H1019" s="80"/>
    </row>
    <row r="1020" spans="1:8" ht="15.75">
      <c r="A1020" s="26"/>
      <c r="B1020" s="27"/>
      <c r="C1020" s="33" t="s">
        <v>117</v>
      </c>
      <c r="D1020" s="26"/>
      <c r="E1020" s="26"/>
      <c r="F1020" s="30"/>
      <c r="H1020" s="80"/>
    </row>
    <row r="1021" spans="1:6" ht="15.75">
      <c r="A1021" s="26"/>
      <c r="B1021" s="27"/>
      <c r="C1021" s="38"/>
      <c r="D1021" s="26"/>
      <c r="E1021" s="26"/>
      <c r="F1021" s="30"/>
    </row>
    <row r="1022" spans="1:8" ht="15.75">
      <c r="A1022" s="26"/>
      <c r="B1022" s="27">
        <v>5610</v>
      </c>
      <c r="C1022" s="33" t="s">
        <v>144</v>
      </c>
      <c r="D1022" s="26" t="s">
        <v>488</v>
      </c>
      <c r="E1022" s="26" t="s">
        <v>544</v>
      </c>
      <c r="F1022" s="30">
        <v>2.96</v>
      </c>
      <c r="H1022" s="80"/>
    </row>
    <row r="1023" spans="1:8" ht="15.75">
      <c r="A1023" s="26"/>
      <c r="B1023" s="27"/>
      <c r="C1023" s="38" t="s">
        <v>1014</v>
      </c>
      <c r="D1023" s="26"/>
      <c r="E1023" s="26"/>
      <c r="F1023" s="30"/>
      <c r="H1023" s="80"/>
    </row>
    <row r="1024" spans="1:8" ht="15.75">
      <c r="A1024" s="26"/>
      <c r="B1024" s="27"/>
      <c r="C1024" s="26"/>
      <c r="D1024" s="26"/>
      <c r="E1024" s="26"/>
      <c r="F1024" s="30"/>
      <c r="H1024" s="80"/>
    </row>
    <row r="1025" spans="1:6" ht="15.75">
      <c r="A1025" s="26"/>
      <c r="B1025" s="27">
        <v>5612</v>
      </c>
      <c r="C1025" s="33" t="s">
        <v>500</v>
      </c>
      <c r="D1025" s="26" t="s">
        <v>494</v>
      </c>
      <c r="E1025" s="26" t="s">
        <v>584</v>
      </c>
      <c r="F1025" s="30">
        <v>0.98</v>
      </c>
    </row>
    <row r="1026" spans="1:6" ht="15.75">
      <c r="A1026" s="26"/>
      <c r="B1026" s="27"/>
      <c r="C1026" s="38" t="s">
        <v>1049</v>
      </c>
      <c r="D1026" s="26"/>
      <c r="E1026" s="26"/>
      <c r="F1026" s="30"/>
    </row>
    <row r="1027" spans="1:6" ht="15.75">
      <c r="A1027" s="26"/>
      <c r="B1027" s="27"/>
      <c r="C1027" s="26"/>
      <c r="D1027" s="26"/>
      <c r="E1027" s="26"/>
      <c r="F1027" s="30"/>
    </row>
    <row r="1028" spans="1:6" ht="15.75">
      <c r="A1028" s="26"/>
      <c r="B1028" s="27">
        <v>5614</v>
      </c>
      <c r="C1028" s="33" t="s">
        <v>585</v>
      </c>
      <c r="D1028" s="26" t="s">
        <v>586</v>
      </c>
      <c r="E1028" s="26" t="s">
        <v>587</v>
      </c>
      <c r="F1028" s="30">
        <v>1.6</v>
      </c>
    </row>
    <row r="1029" spans="1:6" ht="15.75">
      <c r="A1029" s="26"/>
      <c r="B1029" s="27"/>
      <c r="C1029" s="38" t="s">
        <v>1031</v>
      </c>
      <c r="D1029" s="26"/>
      <c r="E1029" s="26"/>
      <c r="F1029" s="30"/>
    </row>
    <row r="1030" spans="1:6" ht="15.75">
      <c r="A1030" s="26"/>
      <c r="B1030" s="27"/>
      <c r="C1030" s="26"/>
      <c r="D1030" s="26"/>
      <c r="E1030" s="26"/>
      <c r="F1030" s="30"/>
    </row>
    <row r="1031" spans="1:6" ht="15.75">
      <c r="A1031" s="26"/>
      <c r="B1031" s="27">
        <v>5616</v>
      </c>
      <c r="C1031" s="33" t="s">
        <v>588</v>
      </c>
      <c r="D1031" s="26" t="s">
        <v>90</v>
      </c>
      <c r="E1031" s="26" t="s">
        <v>589</v>
      </c>
      <c r="F1031" s="30">
        <v>1.07</v>
      </c>
    </row>
    <row r="1032" spans="1:6" ht="15.75">
      <c r="A1032" s="26"/>
      <c r="B1032" s="27"/>
      <c r="C1032" s="38" t="s">
        <v>1049</v>
      </c>
      <c r="D1032" s="26"/>
      <c r="E1032" s="26"/>
      <c r="F1032" s="30"/>
    </row>
    <row r="1033" spans="1:6" ht="15.75">
      <c r="A1033" s="26"/>
      <c r="B1033" s="27"/>
      <c r="C1033" s="38"/>
      <c r="D1033" s="26"/>
      <c r="E1033" s="26"/>
      <c r="F1033" s="30"/>
    </row>
    <row r="1034" spans="1:8" ht="15.75">
      <c r="A1034" s="26"/>
      <c r="B1034" s="27">
        <v>5617</v>
      </c>
      <c r="C1034" s="38" t="s">
        <v>562</v>
      </c>
      <c r="D1034" s="26" t="s">
        <v>563</v>
      </c>
      <c r="E1034" s="26" t="s">
        <v>564</v>
      </c>
      <c r="F1034" s="30">
        <v>1.6</v>
      </c>
      <c r="H1034" s="80"/>
    </row>
    <row r="1035" spans="1:8" ht="15.75">
      <c r="A1035" s="26"/>
      <c r="B1035" s="27"/>
      <c r="C1035" s="38" t="s">
        <v>1023</v>
      </c>
      <c r="D1035" s="26"/>
      <c r="E1035" s="26"/>
      <c r="F1035" s="30"/>
      <c r="H1035" s="80"/>
    </row>
    <row r="1036" spans="1:8" ht="15.75">
      <c r="A1036" s="26"/>
      <c r="B1036" s="27"/>
      <c r="C1036" s="38"/>
      <c r="D1036" s="26"/>
      <c r="E1036" s="26"/>
      <c r="F1036" s="30"/>
      <c r="H1036" s="80"/>
    </row>
    <row r="1037" spans="1:8" ht="15.75">
      <c r="A1037" s="26"/>
      <c r="B1037" s="27">
        <v>5618</v>
      </c>
      <c r="C1037" s="33" t="s">
        <v>563</v>
      </c>
      <c r="D1037" s="26" t="s">
        <v>565</v>
      </c>
      <c r="E1037" s="26" t="s">
        <v>566</v>
      </c>
      <c r="F1037" s="30">
        <v>1.47</v>
      </c>
      <c r="H1037" s="80"/>
    </row>
    <row r="1038" spans="1:8" ht="15.75">
      <c r="A1038" s="26"/>
      <c r="B1038" s="27"/>
      <c r="C1038" s="33" t="s">
        <v>117</v>
      </c>
      <c r="D1038" s="26"/>
      <c r="E1038" s="26"/>
      <c r="F1038" s="30"/>
      <c r="H1038" s="80"/>
    </row>
    <row r="1039" spans="1:255" ht="15.75">
      <c r="A1039" s="50"/>
      <c r="B1039" s="72"/>
      <c r="C1039" s="73"/>
      <c r="D1039" s="50"/>
      <c r="E1039" s="35" t="s">
        <v>169</v>
      </c>
      <c r="F1039" s="36">
        <f>SUM(F991:F1031)</f>
        <v>31.779000000000003</v>
      </c>
      <c r="G1039" s="74"/>
      <c r="H1039" s="74"/>
      <c r="I1039" s="74"/>
      <c r="J1039" s="74"/>
      <c r="K1039" s="74"/>
      <c r="L1039" s="74"/>
      <c r="M1039" s="74"/>
      <c r="N1039" s="74"/>
      <c r="O1039" s="74"/>
      <c r="P1039" s="74"/>
      <c r="Q1039" s="74"/>
      <c r="R1039" s="74"/>
      <c r="S1039" s="74"/>
      <c r="T1039" s="74"/>
      <c r="U1039" s="74"/>
      <c r="V1039" s="74"/>
      <c r="W1039" s="74"/>
      <c r="X1039" s="74"/>
      <c r="Y1039" s="74"/>
      <c r="Z1039" s="74"/>
      <c r="AA1039" s="74"/>
      <c r="AB1039" s="74"/>
      <c r="AC1039" s="74"/>
      <c r="AD1039" s="74"/>
      <c r="AE1039" s="74"/>
      <c r="AF1039" s="74"/>
      <c r="AG1039" s="74"/>
      <c r="AH1039" s="74"/>
      <c r="AI1039" s="74"/>
      <c r="AJ1039" s="74"/>
      <c r="AK1039" s="74"/>
      <c r="AL1039" s="74"/>
      <c r="AM1039" s="74"/>
      <c r="AN1039" s="74"/>
      <c r="AO1039" s="74"/>
      <c r="AP1039" s="74"/>
      <c r="AQ1039" s="74"/>
      <c r="AR1039" s="74"/>
      <c r="AS1039" s="74"/>
      <c r="AT1039" s="74"/>
      <c r="AU1039" s="74"/>
      <c r="AV1039" s="74"/>
      <c r="AW1039" s="74"/>
      <c r="AX1039" s="74"/>
      <c r="AY1039" s="74"/>
      <c r="AZ1039" s="74"/>
      <c r="BA1039" s="74"/>
      <c r="BB1039" s="74"/>
      <c r="BC1039" s="74"/>
      <c r="BD1039" s="74"/>
      <c r="BE1039" s="74"/>
      <c r="BF1039" s="74"/>
      <c r="BG1039" s="74"/>
      <c r="BH1039" s="74"/>
      <c r="BI1039" s="74"/>
      <c r="BJ1039" s="74"/>
      <c r="BK1039" s="74"/>
      <c r="BL1039" s="74"/>
      <c r="BM1039" s="74"/>
      <c r="BN1039" s="74"/>
      <c r="BO1039" s="74"/>
      <c r="BP1039" s="74"/>
      <c r="BQ1039" s="74"/>
      <c r="BR1039" s="74"/>
      <c r="BS1039" s="74"/>
      <c r="BT1039" s="74"/>
      <c r="BU1039" s="74"/>
      <c r="BV1039" s="74"/>
      <c r="BW1039" s="74"/>
      <c r="BX1039" s="74"/>
      <c r="BY1039" s="74"/>
      <c r="BZ1039" s="74"/>
      <c r="CA1039" s="74"/>
      <c r="CB1039" s="74"/>
      <c r="CC1039" s="74"/>
      <c r="CD1039" s="74"/>
      <c r="CE1039" s="74"/>
      <c r="CF1039" s="74"/>
      <c r="CG1039" s="74"/>
      <c r="CH1039" s="74"/>
      <c r="CI1039" s="74"/>
      <c r="CJ1039" s="74"/>
      <c r="CK1039" s="74"/>
      <c r="CL1039" s="74"/>
      <c r="CM1039" s="74"/>
      <c r="CN1039" s="74"/>
      <c r="CO1039" s="74"/>
      <c r="CP1039" s="74"/>
      <c r="CQ1039" s="74"/>
      <c r="CR1039" s="74"/>
      <c r="CS1039" s="74"/>
      <c r="CT1039" s="74"/>
      <c r="CU1039" s="74"/>
      <c r="CV1039" s="74"/>
      <c r="CW1039" s="74"/>
      <c r="CX1039" s="74"/>
      <c r="CY1039" s="74"/>
      <c r="CZ1039" s="74"/>
      <c r="DA1039" s="74"/>
      <c r="DB1039" s="74"/>
      <c r="DC1039" s="74"/>
      <c r="DD1039" s="74"/>
      <c r="DE1039" s="74"/>
      <c r="DF1039" s="74"/>
      <c r="DG1039" s="74"/>
      <c r="DH1039" s="74"/>
      <c r="DI1039" s="74"/>
      <c r="DJ1039" s="74"/>
      <c r="DK1039" s="74"/>
      <c r="DL1039" s="74"/>
      <c r="DM1039" s="74"/>
      <c r="DN1039" s="74"/>
      <c r="DO1039" s="74"/>
      <c r="DP1039" s="74"/>
      <c r="DQ1039" s="74"/>
      <c r="DR1039" s="74"/>
      <c r="DS1039" s="74"/>
      <c r="DT1039" s="74"/>
      <c r="DU1039" s="74"/>
      <c r="DV1039" s="74"/>
      <c r="DW1039" s="74"/>
      <c r="DX1039" s="74"/>
      <c r="DY1039" s="74"/>
      <c r="DZ1039" s="74"/>
      <c r="EA1039" s="74"/>
      <c r="EB1039" s="74"/>
      <c r="EC1039" s="74"/>
      <c r="ED1039" s="74"/>
      <c r="EE1039" s="74"/>
      <c r="EF1039" s="74"/>
      <c r="EG1039" s="74"/>
      <c r="EH1039" s="74"/>
      <c r="EI1039" s="74"/>
      <c r="EJ1039" s="74"/>
      <c r="EK1039" s="74"/>
      <c r="EL1039" s="74"/>
      <c r="EM1039" s="74"/>
      <c r="EN1039" s="74"/>
      <c r="EO1039" s="74"/>
      <c r="EP1039" s="74"/>
      <c r="EQ1039" s="74"/>
      <c r="ER1039" s="74"/>
      <c r="ES1039" s="74"/>
      <c r="ET1039" s="74"/>
      <c r="EU1039" s="74"/>
      <c r="EV1039" s="74"/>
      <c r="EW1039" s="74"/>
      <c r="EX1039" s="74"/>
      <c r="EY1039" s="74"/>
      <c r="EZ1039" s="74"/>
      <c r="FA1039" s="74"/>
      <c r="FB1039" s="74"/>
      <c r="FC1039" s="74"/>
      <c r="FD1039" s="74"/>
      <c r="FE1039" s="74"/>
      <c r="FF1039" s="74"/>
      <c r="FG1039" s="74"/>
      <c r="FH1039" s="74"/>
      <c r="FI1039" s="74"/>
      <c r="FJ1039" s="74"/>
      <c r="FK1039" s="74"/>
      <c r="FL1039" s="74"/>
      <c r="FM1039" s="74"/>
      <c r="FN1039" s="74"/>
      <c r="FO1039" s="74"/>
      <c r="FP1039" s="74"/>
      <c r="FQ1039" s="74"/>
      <c r="FR1039" s="74"/>
      <c r="FS1039" s="74"/>
      <c r="FT1039" s="74"/>
      <c r="FU1039" s="74"/>
      <c r="FV1039" s="74"/>
      <c r="FW1039" s="74"/>
      <c r="FX1039" s="74"/>
      <c r="FY1039" s="74"/>
      <c r="FZ1039" s="74"/>
      <c r="GA1039" s="74"/>
      <c r="GB1039" s="74"/>
      <c r="GC1039" s="74"/>
      <c r="GD1039" s="74"/>
      <c r="GE1039" s="74"/>
      <c r="GF1039" s="74"/>
      <c r="GG1039" s="74"/>
      <c r="GH1039" s="74"/>
      <c r="GI1039" s="74"/>
      <c r="GJ1039" s="74"/>
      <c r="GK1039" s="74"/>
      <c r="GL1039" s="74"/>
      <c r="GM1039" s="74"/>
      <c r="GN1039" s="74"/>
      <c r="GO1039" s="74"/>
      <c r="GP1039" s="74"/>
      <c r="GQ1039" s="74"/>
      <c r="GR1039" s="74"/>
      <c r="GS1039" s="74"/>
      <c r="GT1039" s="74"/>
      <c r="GU1039" s="74"/>
      <c r="GV1039" s="74"/>
      <c r="GW1039" s="74"/>
      <c r="GX1039" s="74"/>
      <c r="GY1039" s="74"/>
      <c r="GZ1039" s="74"/>
      <c r="HA1039" s="74"/>
      <c r="HB1039" s="74"/>
      <c r="HC1039" s="74"/>
      <c r="HD1039" s="74"/>
      <c r="HE1039" s="74"/>
      <c r="HF1039" s="74"/>
      <c r="HG1039" s="74"/>
      <c r="HH1039" s="74"/>
      <c r="HI1039" s="74"/>
      <c r="HJ1039" s="74"/>
      <c r="HK1039" s="74"/>
      <c r="HL1039" s="74"/>
      <c r="HM1039" s="74"/>
      <c r="HN1039" s="74"/>
      <c r="HO1039" s="74"/>
      <c r="HP1039" s="74"/>
      <c r="HQ1039" s="74"/>
      <c r="HR1039" s="74"/>
      <c r="HS1039" s="74"/>
      <c r="HT1039" s="74"/>
      <c r="HU1039" s="74"/>
      <c r="HV1039" s="74"/>
      <c r="HW1039" s="74"/>
      <c r="HX1039" s="74"/>
      <c r="HY1039" s="74"/>
      <c r="HZ1039" s="74"/>
      <c r="IA1039" s="74"/>
      <c r="IB1039" s="74"/>
      <c r="IC1039" s="74"/>
      <c r="ID1039" s="74"/>
      <c r="IE1039" s="74"/>
      <c r="IF1039" s="74"/>
      <c r="IG1039" s="74"/>
      <c r="IH1039" s="74"/>
      <c r="II1039" s="74"/>
      <c r="IJ1039" s="74"/>
      <c r="IK1039" s="74"/>
      <c r="IL1039" s="74"/>
      <c r="IM1039" s="74"/>
      <c r="IN1039" s="74"/>
      <c r="IO1039" s="74"/>
      <c r="IP1039" s="74"/>
      <c r="IQ1039" s="74"/>
      <c r="IR1039" s="74"/>
      <c r="IS1039" s="74"/>
      <c r="IT1039" s="74"/>
      <c r="IU1039" s="74"/>
    </row>
    <row r="1040" spans="1:7" ht="15.75">
      <c r="A1040" s="26"/>
      <c r="B1040" s="27"/>
      <c r="C1040" s="37"/>
      <c r="D1040" s="23" t="s">
        <v>23</v>
      </c>
      <c r="E1040" s="26"/>
      <c r="F1040" s="30"/>
      <c r="G1040" s="80"/>
    </row>
    <row r="1041" spans="1:7" ht="15.75">
      <c r="A1041" s="26"/>
      <c r="B1041" s="27"/>
      <c r="C1041" s="37"/>
      <c r="D1041" s="26"/>
      <c r="E1041" s="26"/>
      <c r="F1041" s="30"/>
      <c r="G1041" s="80"/>
    </row>
    <row r="1042" spans="1:6" ht="15.75">
      <c r="A1042" s="33" t="s">
        <v>359</v>
      </c>
      <c r="B1042" s="27"/>
      <c r="C1042" s="33" t="s">
        <v>90</v>
      </c>
      <c r="D1042" s="26" t="s">
        <v>590</v>
      </c>
      <c r="E1042" s="26" t="s">
        <v>452</v>
      </c>
      <c r="F1042" s="30">
        <v>4.854</v>
      </c>
    </row>
    <row r="1043" spans="1:6" ht="15.75">
      <c r="A1043" s="26"/>
      <c r="B1043" s="27"/>
      <c r="C1043" s="26"/>
      <c r="D1043" s="26"/>
      <c r="E1043" s="26"/>
      <c r="F1043" s="30"/>
    </row>
    <row r="1044" spans="1:6" ht="15.75">
      <c r="A1044" s="26"/>
      <c r="B1044" s="27"/>
      <c r="C1044" s="33" t="s">
        <v>591</v>
      </c>
      <c r="D1044" s="26" t="s">
        <v>592</v>
      </c>
      <c r="E1044" s="26" t="s">
        <v>520</v>
      </c>
      <c r="F1044" s="30">
        <v>0.513</v>
      </c>
    </row>
    <row r="1045" spans="1:6" ht="15.75">
      <c r="A1045" s="26"/>
      <c r="B1045" s="27"/>
      <c r="C1045" s="33" t="s">
        <v>593</v>
      </c>
      <c r="D1045" s="26"/>
      <c r="E1045" s="26"/>
      <c r="F1045" s="30"/>
    </row>
    <row r="1046" spans="1:6" ht="15.75">
      <c r="A1046" s="26"/>
      <c r="B1046" s="27"/>
      <c r="C1046" s="26"/>
      <c r="D1046" s="26"/>
      <c r="E1046" s="26"/>
      <c r="F1046" s="30"/>
    </row>
    <row r="1047" spans="1:255" ht="15.75">
      <c r="A1047" s="50"/>
      <c r="B1047" s="72"/>
      <c r="C1047" s="50"/>
      <c r="D1047" s="50"/>
      <c r="E1047" s="35" t="s">
        <v>106</v>
      </c>
      <c r="F1047" s="36">
        <f>SUM(F1042:F1044)</f>
        <v>5.367</v>
      </c>
      <c r="G1047" s="74"/>
      <c r="H1047" s="81"/>
      <c r="I1047" s="74"/>
      <c r="J1047" s="74"/>
      <c r="K1047" s="74"/>
      <c r="L1047" s="74"/>
      <c r="M1047" s="74"/>
      <c r="N1047" s="74"/>
      <c r="O1047" s="74"/>
      <c r="P1047" s="74"/>
      <c r="Q1047" s="74"/>
      <c r="R1047" s="74"/>
      <c r="S1047" s="74"/>
      <c r="T1047" s="74"/>
      <c r="U1047" s="74"/>
      <c r="V1047" s="74"/>
      <c r="W1047" s="74"/>
      <c r="X1047" s="74"/>
      <c r="Y1047" s="74"/>
      <c r="Z1047" s="74"/>
      <c r="AA1047" s="74"/>
      <c r="AB1047" s="74"/>
      <c r="AC1047" s="74"/>
      <c r="AD1047" s="74"/>
      <c r="AE1047" s="74"/>
      <c r="AF1047" s="74"/>
      <c r="AG1047" s="74"/>
      <c r="AH1047" s="74"/>
      <c r="AI1047" s="74"/>
      <c r="AJ1047" s="74"/>
      <c r="AK1047" s="74"/>
      <c r="AL1047" s="74"/>
      <c r="AM1047" s="74"/>
      <c r="AN1047" s="74"/>
      <c r="AO1047" s="74"/>
      <c r="AP1047" s="74"/>
      <c r="AQ1047" s="74"/>
      <c r="AR1047" s="74"/>
      <c r="AS1047" s="74"/>
      <c r="AT1047" s="74"/>
      <c r="AU1047" s="74"/>
      <c r="AV1047" s="74"/>
      <c r="AW1047" s="74"/>
      <c r="AX1047" s="74"/>
      <c r="AY1047" s="74"/>
      <c r="AZ1047" s="74"/>
      <c r="BA1047" s="74"/>
      <c r="BB1047" s="74"/>
      <c r="BC1047" s="74"/>
      <c r="BD1047" s="74"/>
      <c r="BE1047" s="74"/>
      <c r="BF1047" s="74"/>
      <c r="BG1047" s="74"/>
      <c r="BH1047" s="74"/>
      <c r="BI1047" s="74"/>
      <c r="BJ1047" s="74"/>
      <c r="BK1047" s="74"/>
      <c r="BL1047" s="74"/>
      <c r="BM1047" s="74"/>
      <c r="BN1047" s="74"/>
      <c r="BO1047" s="74"/>
      <c r="BP1047" s="74"/>
      <c r="BQ1047" s="74"/>
      <c r="BR1047" s="74"/>
      <c r="BS1047" s="74"/>
      <c r="BT1047" s="74"/>
      <c r="BU1047" s="74"/>
      <c r="BV1047" s="74"/>
      <c r="BW1047" s="74"/>
      <c r="BX1047" s="74"/>
      <c r="BY1047" s="74"/>
      <c r="BZ1047" s="74"/>
      <c r="CA1047" s="74"/>
      <c r="CB1047" s="74"/>
      <c r="CC1047" s="74"/>
      <c r="CD1047" s="74"/>
      <c r="CE1047" s="74"/>
      <c r="CF1047" s="74"/>
      <c r="CG1047" s="74"/>
      <c r="CH1047" s="74"/>
      <c r="CI1047" s="74"/>
      <c r="CJ1047" s="74"/>
      <c r="CK1047" s="74"/>
      <c r="CL1047" s="74"/>
      <c r="CM1047" s="74"/>
      <c r="CN1047" s="74"/>
      <c r="CO1047" s="74"/>
      <c r="CP1047" s="74"/>
      <c r="CQ1047" s="74"/>
      <c r="CR1047" s="74"/>
      <c r="CS1047" s="74"/>
      <c r="CT1047" s="74"/>
      <c r="CU1047" s="74"/>
      <c r="CV1047" s="74"/>
      <c r="CW1047" s="74"/>
      <c r="CX1047" s="74"/>
      <c r="CY1047" s="74"/>
      <c r="CZ1047" s="74"/>
      <c r="DA1047" s="74"/>
      <c r="DB1047" s="74"/>
      <c r="DC1047" s="74"/>
      <c r="DD1047" s="74"/>
      <c r="DE1047" s="74"/>
      <c r="DF1047" s="74"/>
      <c r="DG1047" s="74"/>
      <c r="DH1047" s="74"/>
      <c r="DI1047" s="74"/>
      <c r="DJ1047" s="74"/>
      <c r="DK1047" s="74"/>
      <c r="DL1047" s="74"/>
      <c r="DM1047" s="74"/>
      <c r="DN1047" s="74"/>
      <c r="DO1047" s="74"/>
      <c r="DP1047" s="74"/>
      <c r="DQ1047" s="74"/>
      <c r="DR1047" s="74"/>
      <c r="DS1047" s="74"/>
      <c r="DT1047" s="74"/>
      <c r="DU1047" s="74"/>
      <c r="DV1047" s="74"/>
      <c r="DW1047" s="74"/>
      <c r="DX1047" s="74"/>
      <c r="DY1047" s="74"/>
      <c r="DZ1047" s="74"/>
      <c r="EA1047" s="74"/>
      <c r="EB1047" s="74"/>
      <c r="EC1047" s="74"/>
      <c r="ED1047" s="74"/>
      <c r="EE1047" s="74"/>
      <c r="EF1047" s="74"/>
      <c r="EG1047" s="74"/>
      <c r="EH1047" s="74"/>
      <c r="EI1047" s="74"/>
      <c r="EJ1047" s="74"/>
      <c r="EK1047" s="74"/>
      <c r="EL1047" s="74"/>
      <c r="EM1047" s="74"/>
      <c r="EN1047" s="74"/>
      <c r="EO1047" s="74"/>
      <c r="EP1047" s="74"/>
      <c r="EQ1047" s="74"/>
      <c r="ER1047" s="74"/>
      <c r="ES1047" s="74"/>
      <c r="ET1047" s="74"/>
      <c r="EU1047" s="74"/>
      <c r="EV1047" s="74"/>
      <c r="EW1047" s="74"/>
      <c r="EX1047" s="74"/>
      <c r="EY1047" s="74"/>
      <c r="EZ1047" s="74"/>
      <c r="FA1047" s="74"/>
      <c r="FB1047" s="74"/>
      <c r="FC1047" s="74"/>
      <c r="FD1047" s="74"/>
      <c r="FE1047" s="74"/>
      <c r="FF1047" s="74"/>
      <c r="FG1047" s="74"/>
      <c r="FH1047" s="74"/>
      <c r="FI1047" s="74"/>
      <c r="FJ1047" s="74"/>
      <c r="FK1047" s="74"/>
      <c r="FL1047" s="74"/>
      <c r="FM1047" s="74"/>
      <c r="FN1047" s="74"/>
      <c r="FO1047" s="74"/>
      <c r="FP1047" s="74"/>
      <c r="FQ1047" s="74"/>
      <c r="FR1047" s="74"/>
      <c r="FS1047" s="74"/>
      <c r="FT1047" s="74"/>
      <c r="FU1047" s="74"/>
      <c r="FV1047" s="74"/>
      <c r="FW1047" s="74"/>
      <c r="FX1047" s="74"/>
      <c r="FY1047" s="74"/>
      <c r="FZ1047" s="74"/>
      <c r="GA1047" s="74"/>
      <c r="GB1047" s="74"/>
      <c r="GC1047" s="74"/>
      <c r="GD1047" s="74"/>
      <c r="GE1047" s="74"/>
      <c r="GF1047" s="74"/>
      <c r="GG1047" s="74"/>
      <c r="GH1047" s="74"/>
      <c r="GI1047" s="74"/>
      <c r="GJ1047" s="74"/>
      <c r="GK1047" s="74"/>
      <c r="GL1047" s="74"/>
      <c r="GM1047" s="74"/>
      <c r="GN1047" s="74"/>
      <c r="GO1047" s="74"/>
      <c r="GP1047" s="74"/>
      <c r="GQ1047" s="74"/>
      <c r="GR1047" s="74"/>
      <c r="GS1047" s="74"/>
      <c r="GT1047" s="74"/>
      <c r="GU1047" s="74"/>
      <c r="GV1047" s="74"/>
      <c r="GW1047" s="74"/>
      <c r="GX1047" s="74"/>
      <c r="GY1047" s="74"/>
      <c r="GZ1047" s="74"/>
      <c r="HA1047" s="74"/>
      <c r="HB1047" s="74"/>
      <c r="HC1047" s="74"/>
      <c r="HD1047" s="74"/>
      <c r="HE1047" s="74"/>
      <c r="HF1047" s="74"/>
      <c r="HG1047" s="74"/>
      <c r="HH1047" s="74"/>
      <c r="HI1047" s="74"/>
      <c r="HJ1047" s="74"/>
      <c r="HK1047" s="74"/>
      <c r="HL1047" s="74"/>
      <c r="HM1047" s="74"/>
      <c r="HN1047" s="74"/>
      <c r="HO1047" s="74"/>
      <c r="HP1047" s="74"/>
      <c r="HQ1047" s="74"/>
      <c r="HR1047" s="74"/>
      <c r="HS1047" s="74"/>
      <c r="HT1047" s="74"/>
      <c r="HU1047" s="74"/>
      <c r="HV1047" s="74"/>
      <c r="HW1047" s="74"/>
      <c r="HX1047" s="74"/>
      <c r="HY1047" s="74"/>
      <c r="HZ1047" s="74"/>
      <c r="IA1047" s="74"/>
      <c r="IB1047" s="74"/>
      <c r="IC1047" s="74"/>
      <c r="ID1047" s="74"/>
      <c r="IE1047" s="74"/>
      <c r="IF1047" s="74"/>
      <c r="IG1047" s="74"/>
      <c r="IH1047" s="74"/>
      <c r="II1047" s="74"/>
      <c r="IJ1047" s="74"/>
      <c r="IK1047" s="74"/>
      <c r="IL1047" s="74"/>
      <c r="IM1047" s="74"/>
      <c r="IN1047" s="74"/>
      <c r="IO1047" s="74"/>
      <c r="IP1047" s="74"/>
      <c r="IQ1047" s="74"/>
      <c r="IR1047" s="74"/>
      <c r="IS1047" s="74"/>
      <c r="IT1047" s="74"/>
      <c r="IU1047" s="74"/>
    </row>
    <row r="1048" spans="1:8" ht="15.75">
      <c r="A1048" s="26"/>
      <c r="B1048" s="27"/>
      <c r="C1048" s="26"/>
      <c r="D1048" s="26"/>
      <c r="E1048" s="26"/>
      <c r="F1048" s="30"/>
      <c r="H1048" s="80"/>
    </row>
    <row r="1049" spans="1:8" ht="15.75">
      <c r="A1049" s="33" t="s">
        <v>330</v>
      </c>
      <c r="B1049" s="27"/>
      <c r="C1049" s="33" t="s">
        <v>453</v>
      </c>
      <c r="D1049" s="26" t="s">
        <v>592</v>
      </c>
      <c r="E1049" s="26" t="s">
        <v>594</v>
      </c>
      <c r="F1049" s="30">
        <v>1.178</v>
      </c>
      <c r="H1049" s="80"/>
    </row>
    <row r="1050" spans="1:6" ht="15.75">
      <c r="A1050" s="26"/>
      <c r="B1050" s="27"/>
      <c r="C1050" s="33" t="s">
        <v>1051</v>
      </c>
      <c r="D1050" s="26"/>
      <c r="E1050" s="26"/>
      <c r="F1050" s="30"/>
    </row>
    <row r="1051" spans="1:8" ht="15.75">
      <c r="A1051" s="26"/>
      <c r="B1051" s="27"/>
      <c r="C1051" s="26"/>
      <c r="D1051" s="26"/>
      <c r="E1051" s="26"/>
      <c r="F1051" s="30"/>
      <c r="H1051" s="80"/>
    </row>
    <row r="1052" spans="1:8" ht="15.75">
      <c r="A1052" s="26"/>
      <c r="B1052" s="27">
        <v>5710</v>
      </c>
      <c r="C1052" s="33" t="s">
        <v>596</v>
      </c>
      <c r="D1052" s="26" t="s">
        <v>597</v>
      </c>
      <c r="E1052" s="26" t="s">
        <v>598</v>
      </c>
      <c r="F1052" s="30">
        <v>0.48</v>
      </c>
      <c r="H1052" s="80"/>
    </row>
    <row r="1053" spans="1:8" ht="15.75">
      <c r="A1053" s="26"/>
      <c r="B1053" s="27"/>
      <c r="C1053" s="38" t="s">
        <v>1014</v>
      </c>
      <c r="D1053" s="26"/>
      <c r="E1053" s="26"/>
      <c r="F1053" s="30"/>
      <c r="H1053" s="80"/>
    </row>
    <row r="1054" spans="1:8" ht="15.75">
      <c r="A1054" s="26"/>
      <c r="B1054" s="27"/>
      <c r="C1054" s="26"/>
      <c r="D1054" s="26"/>
      <c r="E1054" s="26"/>
      <c r="F1054" s="30"/>
      <c r="H1054" s="80"/>
    </row>
    <row r="1055" spans="1:6" ht="15.75">
      <c r="A1055" s="26"/>
      <c r="B1055" s="27">
        <v>5715</v>
      </c>
      <c r="C1055" s="33" t="s">
        <v>599</v>
      </c>
      <c r="D1055" s="26" t="s">
        <v>600</v>
      </c>
      <c r="E1055" s="26" t="s">
        <v>596</v>
      </c>
      <c r="F1055" s="30">
        <v>0.91</v>
      </c>
    </row>
    <row r="1056" spans="1:6" ht="15.75">
      <c r="A1056" s="26"/>
      <c r="B1056" s="27"/>
      <c r="C1056" s="38" t="s">
        <v>1014</v>
      </c>
      <c r="D1056" s="26"/>
      <c r="E1056" s="26"/>
      <c r="F1056" s="30"/>
    </row>
    <row r="1057" spans="1:6" ht="15.75">
      <c r="A1057" s="26"/>
      <c r="B1057" s="27"/>
      <c r="C1057" s="26"/>
      <c r="D1057" s="26"/>
      <c r="E1057" s="26"/>
      <c r="F1057" s="30"/>
    </row>
    <row r="1058" spans="1:6" ht="15.75">
      <c r="A1058" s="26"/>
      <c r="B1058" s="27">
        <v>5716</v>
      </c>
      <c r="C1058" s="33" t="s">
        <v>601</v>
      </c>
      <c r="D1058" s="26" t="s">
        <v>602</v>
      </c>
      <c r="E1058" s="26" t="s">
        <v>603</v>
      </c>
      <c r="F1058" s="30">
        <v>1.08</v>
      </c>
    </row>
    <row r="1059" spans="1:6" ht="15.75">
      <c r="A1059" s="26"/>
      <c r="B1059" s="27"/>
      <c r="C1059" s="33" t="s">
        <v>604</v>
      </c>
      <c r="D1059" s="26"/>
      <c r="E1059" s="26"/>
      <c r="F1059" s="30"/>
    </row>
    <row r="1060" spans="1:6" ht="15.75">
      <c r="A1060" s="26"/>
      <c r="B1060" s="27"/>
      <c r="C1060" s="38" t="s">
        <v>1014</v>
      </c>
      <c r="D1060" s="26"/>
      <c r="E1060" s="26"/>
      <c r="F1060" s="30"/>
    </row>
    <row r="1061" spans="1:6" ht="15.75">
      <c r="A1061" s="26"/>
      <c r="B1061" s="27"/>
      <c r="C1061" s="26"/>
      <c r="D1061" s="26"/>
      <c r="E1061" s="26"/>
      <c r="F1061" s="30"/>
    </row>
    <row r="1062" spans="1:6" ht="15.75">
      <c r="A1062" s="26"/>
      <c r="B1062" s="27">
        <v>5720</v>
      </c>
      <c r="C1062" s="33" t="s">
        <v>462</v>
      </c>
      <c r="D1062" s="26" t="s">
        <v>606</v>
      </c>
      <c r="E1062" s="26" t="s">
        <v>452</v>
      </c>
      <c r="F1062" s="30">
        <v>3.03</v>
      </c>
    </row>
    <row r="1063" spans="1:8" ht="15.75">
      <c r="A1063" s="26"/>
      <c r="B1063" s="27"/>
      <c r="C1063" s="33" t="s">
        <v>1050</v>
      </c>
      <c r="D1063" s="26"/>
      <c r="E1063" s="26"/>
      <c r="F1063" s="30"/>
      <c r="H1063" s="80"/>
    </row>
    <row r="1064" spans="1:8" ht="15.75">
      <c r="A1064" s="26"/>
      <c r="B1064" s="27"/>
      <c r="C1064" s="38" t="s">
        <v>1033</v>
      </c>
      <c r="D1064" s="26"/>
      <c r="E1064" s="26"/>
      <c r="F1064" s="30"/>
      <c r="H1064" s="80"/>
    </row>
    <row r="1065" spans="1:6" ht="15.75">
      <c r="A1065" s="26"/>
      <c r="B1065" s="27"/>
      <c r="C1065" s="26"/>
      <c r="D1065" s="26"/>
      <c r="E1065" s="35" t="s">
        <v>124</v>
      </c>
      <c r="F1065" s="36">
        <f>SUM(F1049:F1062)</f>
        <v>6.678</v>
      </c>
    </row>
    <row r="1066" spans="1:8" ht="15.75">
      <c r="A1066" s="26"/>
      <c r="B1066" s="27"/>
      <c r="C1066" s="26"/>
      <c r="D1066" s="26"/>
      <c r="E1066" s="26"/>
      <c r="F1066" s="30"/>
      <c r="H1066" s="80"/>
    </row>
    <row r="1067" spans="1:6" ht="15.75">
      <c r="A1067" s="33" t="s">
        <v>236</v>
      </c>
      <c r="B1067" s="27">
        <v>5702</v>
      </c>
      <c r="C1067" s="33" t="s">
        <v>608</v>
      </c>
      <c r="D1067" s="26" t="s">
        <v>462</v>
      </c>
      <c r="E1067" s="26" t="s">
        <v>609</v>
      </c>
      <c r="F1067" s="30">
        <v>1</v>
      </c>
    </row>
    <row r="1068" spans="1:6" ht="15.75">
      <c r="A1068" s="26"/>
      <c r="B1068" s="27"/>
      <c r="C1068" s="38" t="s">
        <v>1032</v>
      </c>
      <c r="D1068" s="26"/>
      <c r="E1068" s="26"/>
      <c r="F1068" s="30"/>
    </row>
    <row r="1069" spans="1:8" ht="15.75">
      <c r="A1069" s="26"/>
      <c r="B1069" s="27"/>
      <c r="C1069" s="26"/>
      <c r="D1069" s="26"/>
      <c r="E1069" s="26"/>
      <c r="F1069" s="30"/>
      <c r="H1069" s="80"/>
    </row>
    <row r="1070" spans="1:6" ht="15.75">
      <c r="A1070" s="26"/>
      <c r="B1070" s="27">
        <v>5704</v>
      </c>
      <c r="C1070" s="33" t="s">
        <v>562</v>
      </c>
      <c r="D1070" s="26" t="s">
        <v>610</v>
      </c>
      <c r="E1070" s="26" t="s">
        <v>90</v>
      </c>
      <c r="F1070" s="30">
        <v>1.79</v>
      </c>
    </row>
    <row r="1071" spans="1:6" ht="15.75">
      <c r="A1071" s="26"/>
      <c r="B1071" s="27"/>
      <c r="C1071" s="38" t="s">
        <v>1023</v>
      </c>
      <c r="D1071" s="26"/>
      <c r="E1071" s="26"/>
      <c r="F1071" s="30"/>
    </row>
    <row r="1072" spans="1:6" ht="15.75">
      <c r="A1072" s="26"/>
      <c r="B1072" s="27"/>
      <c r="C1072" s="26"/>
      <c r="D1072" s="26"/>
      <c r="E1072" s="26"/>
      <c r="F1072" s="30"/>
    </row>
    <row r="1073" spans="1:8" ht="15.75">
      <c r="A1073" s="26"/>
      <c r="B1073" s="27">
        <v>5706</v>
      </c>
      <c r="C1073" s="33" t="s">
        <v>466</v>
      </c>
      <c r="D1073" s="26" t="s">
        <v>611</v>
      </c>
      <c r="E1073" s="26" t="s">
        <v>452</v>
      </c>
      <c r="F1073" s="30">
        <v>0.55</v>
      </c>
      <c r="H1073" s="80"/>
    </row>
    <row r="1074" spans="1:8" ht="15.75">
      <c r="A1074" s="26"/>
      <c r="B1074" s="27"/>
      <c r="C1074" s="38" t="s">
        <v>1032</v>
      </c>
      <c r="D1074" s="26"/>
      <c r="E1074" s="26"/>
      <c r="F1074" s="30"/>
      <c r="H1074" s="80"/>
    </row>
    <row r="1075" spans="1:8" ht="15.75">
      <c r="A1075" s="26"/>
      <c r="B1075" s="27"/>
      <c r="C1075" s="26"/>
      <c r="D1075" s="26"/>
      <c r="E1075" s="26"/>
      <c r="F1075" s="30"/>
      <c r="H1075" s="80"/>
    </row>
    <row r="1076" spans="1:6" ht="15.75">
      <c r="A1076" s="26"/>
      <c r="B1076" s="27">
        <v>5708</v>
      </c>
      <c r="C1076" s="33" t="s">
        <v>461</v>
      </c>
      <c r="D1076" s="26" t="s">
        <v>612</v>
      </c>
      <c r="E1076" s="26" t="s">
        <v>452</v>
      </c>
      <c r="F1076" s="30">
        <v>0.27</v>
      </c>
    </row>
    <row r="1077" spans="1:6" ht="15.75">
      <c r="A1077" s="26"/>
      <c r="B1077" s="27"/>
      <c r="C1077" s="38" t="s">
        <v>1044</v>
      </c>
      <c r="D1077" s="26"/>
      <c r="E1077" s="26"/>
      <c r="F1077" s="30"/>
    </row>
    <row r="1078" spans="1:6" ht="15.75">
      <c r="A1078" s="26"/>
      <c r="B1078" s="27">
        <v>5712</v>
      </c>
      <c r="C1078" s="33" t="s">
        <v>1052</v>
      </c>
      <c r="D1078" s="26" t="s">
        <v>613</v>
      </c>
      <c r="E1078" s="26" t="s">
        <v>1053</v>
      </c>
      <c r="F1078" s="30">
        <v>0.46</v>
      </c>
    </row>
    <row r="1079" spans="1:6" ht="15.75">
      <c r="A1079" s="26"/>
      <c r="B1079" s="27"/>
      <c r="C1079" s="38" t="s">
        <v>117</v>
      </c>
      <c r="D1079" s="26"/>
      <c r="E1079" s="26"/>
      <c r="F1079" s="30"/>
    </row>
    <row r="1080" spans="1:6" ht="15.75">
      <c r="A1080" s="26"/>
      <c r="B1080" s="27"/>
      <c r="C1080" s="26"/>
      <c r="D1080" s="26"/>
      <c r="E1080" s="26"/>
      <c r="F1080" s="30"/>
    </row>
    <row r="1081" spans="1:6" ht="15.75">
      <c r="A1081" s="26"/>
      <c r="B1081" s="27">
        <v>5714</v>
      </c>
      <c r="C1081" s="33" t="s">
        <v>610</v>
      </c>
      <c r="D1081" s="26" t="s">
        <v>614</v>
      </c>
      <c r="E1081" s="26" t="s">
        <v>615</v>
      </c>
      <c r="F1081" s="30">
        <v>1.67</v>
      </c>
    </row>
    <row r="1082" spans="1:6" ht="15.75">
      <c r="A1082" s="26"/>
      <c r="B1082" s="27"/>
      <c r="C1082" s="38" t="s">
        <v>1023</v>
      </c>
      <c r="D1082" s="26"/>
      <c r="E1082" s="26"/>
      <c r="F1082" s="30"/>
    </row>
    <row r="1083" spans="1:6" ht="15.75">
      <c r="A1083" s="26"/>
      <c r="B1083" s="27"/>
      <c r="C1083" s="26"/>
      <c r="D1083" s="26"/>
      <c r="E1083" s="26"/>
      <c r="F1083" s="30"/>
    </row>
    <row r="1084" spans="1:6" ht="15.75">
      <c r="A1084" s="26"/>
      <c r="B1084" s="27">
        <v>5716</v>
      </c>
      <c r="C1084" s="33" t="s">
        <v>616</v>
      </c>
      <c r="D1084" s="26" t="s">
        <v>618</v>
      </c>
      <c r="E1084" s="26" t="s">
        <v>617</v>
      </c>
      <c r="F1084" s="30">
        <v>0.48</v>
      </c>
    </row>
    <row r="1085" spans="1:6" ht="15.75">
      <c r="A1085" s="26"/>
      <c r="B1085" s="27"/>
      <c r="C1085" s="33" t="s">
        <v>619</v>
      </c>
      <c r="D1085" s="26"/>
      <c r="E1085" s="26"/>
      <c r="F1085" s="30"/>
    </row>
    <row r="1086" spans="1:6" ht="15.75">
      <c r="A1086" s="26"/>
      <c r="B1086" s="27"/>
      <c r="C1086" s="33" t="s">
        <v>1014</v>
      </c>
      <c r="D1086" s="26"/>
      <c r="E1086" s="26"/>
      <c r="F1086" s="30"/>
    </row>
    <row r="1087" spans="1:6" ht="15.75">
      <c r="A1087" s="26"/>
      <c r="B1087" s="27"/>
      <c r="C1087" s="26"/>
      <c r="D1087" s="26"/>
      <c r="E1087" s="26"/>
      <c r="F1087" s="30"/>
    </row>
    <row r="1088" spans="1:6" ht="15.75">
      <c r="A1088" s="26"/>
      <c r="B1088" s="27">
        <v>5718</v>
      </c>
      <c r="C1088" s="33" t="s">
        <v>620</v>
      </c>
      <c r="D1088" s="26" t="s">
        <v>621</v>
      </c>
      <c r="E1088" s="26" t="s">
        <v>622</v>
      </c>
      <c r="F1088" s="30">
        <v>0.35</v>
      </c>
    </row>
    <row r="1089" spans="1:6" ht="15.75">
      <c r="A1089" s="26"/>
      <c r="B1089" s="27"/>
      <c r="C1089" s="38" t="s">
        <v>1054</v>
      </c>
      <c r="D1089" s="26"/>
      <c r="E1089" s="26"/>
      <c r="F1089" s="30"/>
    </row>
    <row r="1090" spans="1:6" ht="15.75">
      <c r="A1090" s="26"/>
      <c r="B1090" s="27"/>
      <c r="C1090" s="26"/>
      <c r="D1090" s="26"/>
      <c r="E1090" s="26"/>
      <c r="F1090" s="30"/>
    </row>
    <row r="1091" spans="1:6" ht="15.75">
      <c r="A1091" s="26"/>
      <c r="B1091" s="27">
        <v>5720</v>
      </c>
      <c r="C1091" s="33" t="s">
        <v>605</v>
      </c>
      <c r="D1091" s="26" t="s">
        <v>623</v>
      </c>
      <c r="E1091" s="26" t="s">
        <v>624</v>
      </c>
      <c r="F1091" s="30">
        <v>0.39</v>
      </c>
    </row>
    <row r="1092" spans="1:6" ht="15.75">
      <c r="A1092" s="26"/>
      <c r="B1092" s="27"/>
      <c r="C1092" s="33" t="s">
        <v>619</v>
      </c>
      <c r="D1092" s="26"/>
      <c r="E1092" s="26"/>
      <c r="F1092" s="30"/>
    </row>
    <row r="1093" spans="1:6" ht="15.75">
      <c r="A1093" s="26"/>
      <c r="B1093" s="27"/>
      <c r="C1093" s="38" t="s">
        <v>1026</v>
      </c>
      <c r="D1093" s="26"/>
      <c r="E1093" s="26"/>
      <c r="F1093" s="30"/>
    </row>
    <row r="1094" spans="1:6" ht="15.75">
      <c r="A1094" s="26"/>
      <c r="B1094" s="27"/>
      <c r="C1094" s="26"/>
      <c r="D1094" s="26"/>
      <c r="E1094" s="26"/>
      <c r="F1094" s="30"/>
    </row>
    <row r="1095" spans="1:6" ht="15.75">
      <c r="A1095" s="26"/>
      <c r="B1095" s="27">
        <v>5721</v>
      </c>
      <c r="C1095" s="33" t="s">
        <v>625</v>
      </c>
      <c r="D1095" s="26" t="s">
        <v>626</v>
      </c>
      <c r="E1095" s="26" t="s">
        <v>462</v>
      </c>
      <c r="F1095" s="30">
        <v>1.09</v>
      </c>
    </row>
    <row r="1096" spans="1:6" ht="15.75">
      <c r="A1096" s="26"/>
      <c r="B1096" s="27"/>
      <c r="C1096" s="33" t="s">
        <v>1026</v>
      </c>
      <c r="D1096" s="26"/>
      <c r="E1096" s="26"/>
      <c r="F1096" s="30"/>
    </row>
    <row r="1097" spans="1:6" ht="15.75">
      <c r="A1097" s="26"/>
      <c r="B1097" s="27"/>
      <c r="C1097" s="26"/>
      <c r="D1097" s="26"/>
      <c r="E1097" s="26"/>
      <c r="F1097" s="30"/>
    </row>
    <row r="1098" spans="1:6" ht="15.75">
      <c r="A1098" s="26"/>
      <c r="B1098" s="27">
        <v>5722</v>
      </c>
      <c r="C1098" s="33" t="s">
        <v>627</v>
      </c>
      <c r="D1098" s="26" t="s">
        <v>90</v>
      </c>
      <c r="E1098" s="26" t="s">
        <v>462</v>
      </c>
      <c r="F1098" s="30">
        <v>1.45</v>
      </c>
    </row>
    <row r="1099" spans="1:6" ht="15.75">
      <c r="A1099" s="26"/>
      <c r="B1099" s="27"/>
      <c r="C1099" s="38" t="s">
        <v>1055</v>
      </c>
      <c r="D1099" s="26"/>
      <c r="E1099" s="26"/>
      <c r="F1099" s="30"/>
    </row>
    <row r="1100" spans="1:6" ht="15.75">
      <c r="A1100" s="26"/>
      <c r="B1100" s="27"/>
      <c r="C1100" s="38"/>
      <c r="D1100" s="26"/>
      <c r="E1100" s="26"/>
      <c r="F1100" s="30"/>
    </row>
    <row r="1101" spans="1:6" ht="15.75">
      <c r="A1101" s="26"/>
      <c r="B1101" s="27"/>
      <c r="C1101" s="38"/>
      <c r="D1101" s="26"/>
      <c r="E1101" s="35" t="s">
        <v>169</v>
      </c>
      <c r="F1101" s="36">
        <f>SUM(F1067:F1098)</f>
        <v>9.5</v>
      </c>
    </row>
    <row r="1102" spans="1:6" ht="15.75">
      <c r="A1102" s="26"/>
      <c r="B1102" s="27"/>
      <c r="C1102" s="38"/>
      <c r="D1102" s="26"/>
      <c r="E1102" s="50"/>
      <c r="F1102" s="30"/>
    </row>
    <row r="1103" spans="1:7" ht="15.75">
      <c r="A1103" s="26"/>
      <c r="B1103" s="27"/>
      <c r="C1103" s="37"/>
      <c r="D1103" s="23" t="s">
        <v>24</v>
      </c>
      <c r="E1103" s="26"/>
      <c r="F1103" s="30"/>
      <c r="G1103" s="80"/>
    </row>
    <row r="1104" spans="1:7" ht="15.75">
      <c r="A1104" s="26"/>
      <c r="B1104" s="27"/>
      <c r="C1104" s="37"/>
      <c r="D1104" s="26"/>
      <c r="E1104" s="26"/>
      <c r="F1104" s="30"/>
      <c r="G1104" s="80"/>
    </row>
    <row r="1105" spans="1:6" ht="15.75">
      <c r="A1105" s="33" t="s">
        <v>201</v>
      </c>
      <c r="B1105" s="27"/>
      <c r="C1105" s="33" t="s">
        <v>429</v>
      </c>
      <c r="D1105" s="26" t="s">
        <v>544</v>
      </c>
      <c r="E1105" s="26" t="s">
        <v>628</v>
      </c>
      <c r="F1105" s="30">
        <v>6.601</v>
      </c>
    </row>
    <row r="1106" spans="1:6" ht="15.75">
      <c r="A1106" s="26"/>
      <c r="B1106" s="27"/>
      <c r="C1106" s="26"/>
      <c r="D1106" s="26"/>
      <c r="E1106" s="26"/>
      <c r="F1106" s="30"/>
    </row>
    <row r="1107" spans="1:6" ht="15.75">
      <c r="A1107" s="26"/>
      <c r="B1107" s="27"/>
      <c r="C1107" s="26"/>
      <c r="D1107" s="26"/>
      <c r="E1107" s="35" t="s">
        <v>203</v>
      </c>
      <c r="F1107" s="36">
        <f>SUM(F1105)</f>
        <v>6.601</v>
      </c>
    </row>
    <row r="1108" spans="1:6" ht="15.75">
      <c r="A1108" s="26"/>
      <c r="B1108" s="27"/>
      <c r="C1108" s="26"/>
      <c r="D1108" s="26"/>
      <c r="E1108" s="26"/>
      <c r="F1108" s="30"/>
    </row>
    <row r="1109" spans="1:6" ht="15.75">
      <c r="A1109" s="33" t="s">
        <v>330</v>
      </c>
      <c r="B1109" s="27"/>
      <c r="C1109" s="33" t="s">
        <v>377</v>
      </c>
      <c r="D1109" s="26" t="s">
        <v>629</v>
      </c>
      <c r="E1109" s="26" t="s">
        <v>630</v>
      </c>
      <c r="F1109" s="30">
        <v>3.686</v>
      </c>
    </row>
    <row r="1110" spans="1:6" ht="15.75">
      <c r="A1110" s="26"/>
      <c r="B1110" s="27"/>
      <c r="C1110" s="26"/>
      <c r="D1110" s="26"/>
      <c r="E1110" s="26"/>
      <c r="F1110" s="30"/>
    </row>
    <row r="1111" spans="1:6" ht="15.75">
      <c r="A1111" s="26"/>
      <c r="B1111" s="27"/>
      <c r="C1111" s="33" t="s">
        <v>90</v>
      </c>
      <c r="D1111" s="26" t="s">
        <v>544</v>
      </c>
      <c r="E1111" s="26" t="s">
        <v>628</v>
      </c>
      <c r="F1111" s="30">
        <v>7.834</v>
      </c>
    </row>
    <row r="1112" spans="1:6" ht="15.75">
      <c r="A1112" s="26"/>
      <c r="B1112" s="27"/>
      <c r="C1112" s="26"/>
      <c r="D1112" s="26"/>
      <c r="E1112" s="26"/>
      <c r="F1112" s="30"/>
    </row>
    <row r="1113" spans="1:6" ht="15.75">
      <c r="A1113" s="26"/>
      <c r="B1113" s="27"/>
      <c r="C1113" s="26"/>
      <c r="D1113" s="26"/>
      <c r="E1113" s="35" t="s">
        <v>124</v>
      </c>
      <c r="F1113" s="36">
        <f>SUM(F1109:F1111)</f>
        <v>11.52</v>
      </c>
    </row>
    <row r="1114" spans="1:6" ht="15.75">
      <c r="A1114" s="26"/>
      <c r="B1114" s="27"/>
      <c r="C1114" s="26"/>
      <c r="D1114" s="26"/>
      <c r="E1114" s="26"/>
      <c r="F1114" s="30"/>
    </row>
    <row r="1115" spans="1:6" ht="15.75">
      <c r="A1115" s="26"/>
      <c r="B1115" s="27"/>
      <c r="C1115" s="26"/>
      <c r="D1115" s="26"/>
      <c r="E1115" s="26"/>
      <c r="F1115" s="30"/>
    </row>
    <row r="1116" spans="1:6" ht="15.75">
      <c r="A1116" s="33" t="s">
        <v>236</v>
      </c>
      <c r="B1116" s="27">
        <v>5802</v>
      </c>
      <c r="C1116" s="33" t="s">
        <v>631</v>
      </c>
      <c r="D1116" s="26" t="s">
        <v>377</v>
      </c>
      <c r="E1116" s="26" t="s">
        <v>632</v>
      </c>
      <c r="F1116" s="30">
        <v>2.35</v>
      </c>
    </row>
    <row r="1117" spans="1:6" ht="15.75">
      <c r="A1117" s="26"/>
      <c r="B1117" s="27"/>
      <c r="C1117" s="38" t="s">
        <v>1049</v>
      </c>
      <c r="D1117" s="26"/>
      <c r="E1117" s="26"/>
      <c r="F1117" s="30"/>
    </row>
    <row r="1118" spans="1:6" ht="15.75">
      <c r="A1118" s="26"/>
      <c r="B1118" s="27"/>
      <c r="C1118" s="26"/>
      <c r="D1118" s="26"/>
      <c r="E1118" s="26"/>
      <c r="F1118" s="30"/>
    </row>
    <row r="1119" spans="1:6" ht="15.75">
      <c r="A1119" s="26"/>
      <c r="B1119" s="27">
        <v>5804</v>
      </c>
      <c r="C1119" s="33" t="s">
        <v>1056</v>
      </c>
      <c r="D1119" s="26" t="s">
        <v>633</v>
      </c>
      <c r="E1119" s="26" t="s">
        <v>634</v>
      </c>
      <c r="F1119" s="30">
        <v>1.6</v>
      </c>
    </row>
    <row r="1120" spans="1:6" ht="15.75">
      <c r="A1120" s="26"/>
      <c r="B1120" s="27"/>
      <c r="C1120" s="33" t="s">
        <v>65</v>
      </c>
      <c r="D1120" s="26"/>
      <c r="E1120" s="26"/>
      <c r="F1120" s="30"/>
    </row>
    <row r="1121" spans="1:6" ht="15.75">
      <c r="A1121" s="26"/>
      <c r="B1121" s="27"/>
      <c r="C1121" s="38" t="s">
        <v>1057</v>
      </c>
      <c r="D1121" s="26"/>
      <c r="E1121" s="26"/>
      <c r="F1121" s="30"/>
    </row>
    <row r="1122" spans="1:6" ht="15.75">
      <c r="A1122" s="26"/>
      <c r="B1122" s="27"/>
      <c r="C1122" s="26"/>
      <c r="D1122" s="26"/>
      <c r="E1122" s="26"/>
      <c r="F1122" s="30"/>
    </row>
    <row r="1123" spans="1:6" ht="15.75">
      <c r="A1123" s="26"/>
      <c r="B1123" s="27">
        <v>5806</v>
      </c>
      <c r="C1123" s="33" t="s">
        <v>634</v>
      </c>
      <c r="D1123" s="26" t="s">
        <v>90</v>
      </c>
      <c r="E1123" s="26" t="s">
        <v>635</v>
      </c>
      <c r="F1123" s="30">
        <v>8.19</v>
      </c>
    </row>
    <row r="1124" spans="1:6" ht="15.75">
      <c r="A1124" s="26"/>
      <c r="B1124" s="27"/>
      <c r="C1124" s="38" t="s">
        <v>1034</v>
      </c>
      <c r="D1124" s="26"/>
      <c r="E1124" s="26"/>
      <c r="F1124" s="30"/>
    </row>
    <row r="1125" spans="1:6" ht="15.75">
      <c r="A1125" s="26"/>
      <c r="B1125" s="27"/>
      <c r="C1125" s="26"/>
      <c r="D1125" s="26"/>
      <c r="E1125" s="26"/>
      <c r="F1125" s="30"/>
    </row>
    <row r="1126" spans="1:6" ht="15.75">
      <c r="A1126" s="26"/>
      <c r="B1126" s="27">
        <v>5808</v>
      </c>
      <c r="C1126" s="33" t="s">
        <v>365</v>
      </c>
      <c r="D1126" s="26" t="s">
        <v>90</v>
      </c>
      <c r="E1126" s="26" t="s">
        <v>636</v>
      </c>
      <c r="F1126" s="30">
        <v>0.65</v>
      </c>
    </row>
    <row r="1127" spans="1:6" ht="15.75">
      <c r="A1127" s="26"/>
      <c r="B1127" s="27"/>
      <c r="C1127" s="33" t="s">
        <v>637</v>
      </c>
      <c r="D1127" s="26"/>
      <c r="E1127" s="26"/>
      <c r="F1127" s="30"/>
    </row>
    <row r="1128" spans="1:6" ht="15.75">
      <c r="A1128" s="26"/>
      <c r="B1128" s="27"/>
      <c r="C1128" s="38" t="s">
        <v>1014</v>
      </c>
      <c r="D1128" s="26"/>
      <c r="E1128" s="26"/>
      <c r="F1128" s="30"/>
    </row>
    <row r="1129" spans="1:6" ht="15.75">
      <c r="A1129" s="26"/>
      <c r="B1129" s="27"/>
      <c r="C1129" s="26"/>
      <c r="D1129" s="26"/>
      <c r="E1129" s="26"/>
      <c r="F1129" s="30"/>
    </row>
    <row r="1130" spans="1:6" ht="15.75">
      <c r="A1130" s="26"/>
      <c r="B1130" s="27">
        <v>5810</v>
      </c>
      <c r="C1130" s="33" t="s">
        <v>638</v>
      </c>
      <c r="D1130" s="26" t="s">
        <v>544</v>
      </c>
      <c r="E1130" s="26" t="s">
        <v>90</v>
      </c>
      <c r="F1130" s="30">
        <v>3.05</v>
      </c>
    </row>
    <row r="1131" spans="1:6" ht="15.75">
      <c r="A1131" s="26"/>
      <c r="B1131" s="27"/>
      <c r="C1131" s="38" t="s">
        <v>1023</v>
      </c>
      <c r="D1131" s="26"/>
      <c r="E1131" s="26"/>
      <c r="F1131" s="30"/>
    </row>
    <row r="1132" spans="1:6" ht="15.75">
      <c r="A1132" s="26"/>
      <c r="B1132" s="27"/>
      <c r="C1132" s="26"/>
      <c r="D1132" s="26"/>
      <c r="E1132" s="26"/>
      <c r="F1132" s="30"/>
    </row>
    <row r="1133" spans="1:6" ht="15.75">
      <c r="A1133" s="26"/>
      <c r="B1133" s="27">
        <v>5812</v>
      </c>
      <c r="C1133" s="33" t="s">
        <v>639</v>
      </c>
      <c r="D1133" s="26" t="s">
        <v>90</v>
      </c>
      <c r="E1133" s="26" t="s">
        <v>365</v>
      </c>
      <c r="F1133" s="30">
        <v>1.42</v>
      </c>
    </row>
    <row r="1134" spans="1:6" ht="15.75">
      <c r="A1134" s="26"/>
      <c r="B1134" s="27"/>
      <c r="C1134" s="38" t="s">
        <v>1023</v>
      </c>
      <c r="D1134" s="26"/>
      <c r="E1134" s="26"/>
      <c r="F1134" s="30"/>
    </row>
    <row r="1135" spans="1:6" ht="15.75">
      <c r="A1135" s="26"/>
      <c r="B1135" s="27"/>
      <c r="C1135" s="26"/>
      <c r="D1135" s="26"/>
      <c r="E1135" s="26"/>
      <c r="F1135" s="30"/>
    </row>
    <row r="1136" spans="1:6" ht="15.75">
      <c r="A1136" s="26"/>
      <c r="B1136" s="27">
        <v>5814</v>
      </c>
      <c r="C1136" s="33" t="s">
        <v>640</v>
      </c>
      <c r="D1136" s="26" t="s">
        <v>631</v>
      </c>
      <c r="E1136" s="26" t="s">
        <v>641</v>
      </c>
      <c r="F1136" s="30">
        <v>1.35</v>
      </c>
    </row>
    <row r="1137" spans="1:6" ht="15.75">
      <c r="A1137" s="26"/>
      <c r="B1137" s="27"/>
      <c r="C1137" s="38" t="s">
        <v>1031</v>
      </c>
      <c r="D1137" s="26"/>
      <c r="E1137" s="26"/>
      <c r="F1137" s="30"/>
    </row>
    <row r="1138" spans="1:6" ht="15.75">
      <c r="A1138" s="26"/>
      <c r="B1138" s="27"/>
      <c r="C1138" s="26"/>
      <c r="D1138" s="26"/>
      <c r="E1138" s="26"/>
      <c r="F1138" s="30"/>
    </row>
    <row r="1139" spans="1:6" ht="15.75">
      <c r="A1139" s="26"/>
      <c r="B1139" s="27">
        <v>5808</v>
      </c>
      <c r="C1139" s="33" t="s">
        <v>642</v>
      </c>
      <c r="D1139" s="26" t="s">
        <v>643</v>
      </c>
      <c r="E1139" s="26" t="s">
        <v>644</v>
      </c>
      <c r="F1139" s="30">
        <v>3.04</v>
      </c>
    </row>
    <row r="1140" spans="1:6" ht="15.75">
      <c r="A1140" s="26"/>
      <c r="B1140" s="27"/>
      <c r="C1140" s="38" t="s">
        <v>1058</v>
      </c>
      <c r="D1140" s="26"/>
      <c r="E1140" s="26"/>
      <c r="F1140" s="30"/>
    </row>
    <row r="1141" spans="1:6" ht="15.75">
      <c r="A1141" s="26"/>
      <c r="B1141" s="27"/>
      <c r="C1141" s="38" t="s">
        <v>1014</v>
      </c>
      <c r="D1141" s="26"/>
      <c r="E1141" s="35" t="s">
        <v>169</v>
      </c>
      <c r="F1141" s="36">
        <f>SUM(F1116:F1139)</f>
        <v>21.65</v>
      </c>
    </row>
    <row r="1142" spans="1:6" ht="15.75">
      <c r="A1142" s="26"/>
      <c r="B1142" s="27"/>
      <c r="C1142" s="37"/>
      <c r="D1142" s="26"/>
      <c r="E1142" s="26"/>
      <c r="F1142" s="30"/>
    </row>
    <row r="1143" spans="1:6" ht="15.75">
      <c r="A1143" s="39"/>
      <c r="B1143" s="40"/>
      <c r="C1143" s="47"/>
      <c r="D1143" s="48" t="s">
        <v>645</v>
      </c>
      <c r="E1143" s="48" t="s">
        <v>192</v>
      </c>
      <c r="F1143" s="49">
        <f>F757+F794+F912+F960+F1107</f>
        <v>26.958999999999996</v>
      </c>
    </row>
    <row r="1144" spans="1:6" ht="15.75">
      <c r="A1144" s="26"/>
      <c r="B1144" s="27"/>
      <c r="C1144" s="26"/>
      <c r="D1144" s="26"/>
      <c r="E1144" s="35" t="s">
        <v>193</v>
      </c>
      <c r="F1144" s="36">
        <f>F673+F862</f>
        <v>8.052</v>
      </c>
    </row>
    <row r="1145" spans="1:6" ht="15.75">
      <c r="A1145" s="26"/>
      <c r="B1145" s="27"/>
      <c r="C1145" s="37"/>
      <c r="D1145" s="26"/>
      <c r="E1145" s="35" t="s">
        <v>194</v>
      </c>
      <c r="F1145" s="36">
        <f>F708+F763+F802+F868+F922+F969+F1047</f>
        <v>50.262</v>
      </c>
    </row>
    <row r="1146" spans="1:6" ht="15.75">
      <c r="A1146" s="26"/>
      <c r="B1146" s="27"/>
      <c r="C1146" s="37"/>
      <c r="D1146" s="26"/>
      <c r="E1146" s="35" t="s">
        <v>195</v>
      </c>
      <c r="F1146" s="36">
        <f>SUM(F734+F771+F819+F872+F931+F1005+F1065+F1113)</f>
        <v>62.91799999999999</v>
      </c>
    </row>
    <row r="1147" spans="1:6" ht="15.75">
      <c r="A1147" s="26"/>
      <c r="B1147" s="27"/>
      <c r="C1147" s="37"/>
      <c r="D1147" s="26"/>
      <c r="E1147" s="35" t="s">
        <v>196</v>
      </c>
      <c r="F1147" s="36">
        <f>F751+F785+F854+F906+F954+F1039+F1101+F1141</f>
        <v>103.81800000000001</v>
      </c>
    </row>
    <row r="1148" spans="1:6" ht="15.75">
      <c r="A1148" s="26"/>
      <c r="B1148" s="27"/>
      <c r="C1148" s="26"/>
      <c r="D1148" s="26"/>
      <c r="E1148" s="35" t="s">
        <v>197</v>
      </c>
      <c r="F1148" s="36">
        <f>SUM(F1143:F1147)</f>
        <v>252.009</v>
      </c>
    </row>
    <row r="1149" spans="1:6" ht="15.75">
      <c r="A1149" s="26"/>
      <c r="B1149" s="27"/>
      <c r="C1149" s="37"/>
      <c r="D1149" s="26"/>
      <c r="E1149" s="35" t="s">
        <v>198</v>
      </c>
      <c r="F1149" s="36">
        <v>408.392</v>
      </c>
    </row>
    <row r="1150" spans="1:6" ht="15.75">
      <c r="A1150" s="26"/>
      <c r="B1150" s="27"/>
      <c r="C1150" s="37"/>
      <c r="D1150" s="26"/>
      <c r="E1150" s="50"/>
      <c r="F1150" s="36"/>
    </row>
    <row r="1151" spans="1:6" ht="15.75">
      <c r="A1151" s="26"/>
      <c r="B1151" s="27"/>
      <c r="C1151" s="37"/>
      <c r="D1151" s="26"/>
      <c r="E1151" s="35" t="s">
        <v>199</v>
      </c>
      <c r="F1151" s="36">
        <f>F1148+F1149</f>
        <v>660.401</v>
      </c>
    </row>
    <row r="1152" spans="1:6" ht="15.75">
      <c r="A1152" s="44"/>
      <c r="B1152" s="45"/>
      <c r="C1152" s="51"/>
      <c r="D1152" s="44"/>
      <c r="E1152" s="52" t="s">
        <v>200</v>
      </c>
      <c r="F1152" s="53">
        <f>(F1148/F1151)*100</f>
        <v>38.15999672925995</v>
      </c>
    </row>
    <row r="1153" spans="1:6" ht="16.5" thickBot="1">
      <c r="A1153" s="60"/>
      <c r="B1153" s="61"/>
      <c r="C1153" s="62"/>
      <c r="D1153" s="5"/>
      <c r="E1153" s="63"/>
      <c r="F1153" s="64"/>
    </row>
    <row r="1154" spans="1:6" ht="16.5" thickBot="1">
      <c r="A1154" s="60"/>
      <c r="B1154" s="61"/>
      <c r="C1154" s="62"/>
      <c r="D1154" s="17" t="s">
        <v>687</v>
      </c>
      <c r="E1154" s="5"/>
      <c r="F1154" s="84"/>
    </row>
    <row r="1155" spans="1:6" ht="15.75">
      <c r="A1155" s="65"/>
      <c r="B1155" s="66"/>
      <c r="C1155" s="67"/>
      <c r="D1155" s="10"/>
      <c r="E1155" s="10"/>
      <c r="F1155" s="85"/>
    </row>
    <row r="1156" spans="1:6" ht="15.75">
      <c r="A1156" s="23" t="s">
        <v>84</v>
      </c>
      <c r="B1156" s="24"/>
      <c r="C1156" s="79" t="s">
        <v>85</v>
      </c>
      <c r="D1156" s="70" t="s">
        <v>86</v>
      </c>
      <c r="E1156" s="70" t="s">
        <v>87</v>
      </c>
      <c r="F1156" s="71" t="s">
        <v>88</v>
      </c>
    </row>
    <row r="1157" spans="1:6" ht="15.75">
      <c r="A1157" s="33"/>
      <c r="B1157" s="27"/>
      <c r="C1157" s="42"/>
      <c r="D1157" s="23" t="s">
        <v>25</v>
      </c>
      <c r="E1157" s="28"/>
      <c r="F1157" s="86"/>
    </row>
    <row r="1158" spans="1:7" ht="15.75">
      <c r="A1158" s="26"/>
      <c r="B1158" s="27"/>
      <c r="C1158" s="37"/>
      <c r="D1158" s="26"/>
      <c r="E1158" s="26"/>
      <c r="F1158" s="30"/>
      <c r="G1158" s="80"/>
    </row>
    <row r="1159" spans="1:6" ht="15.75">
      <c r="A1159" s="33" t="s">
        <v>359</v>
      </c>
      <c r="B1159" s="27"/>
      <c r="C1159" s="33" t="s">
        <v>646</v>
      </c>
      <c r="D1159" s="26" t="s">
        <v>162</v>
      </c>
      <c r="E1159" s="26" t="s">
        <v>647</v>
      </c>
      <c r="F1159" s="30">
        <v>5.406</v>
      </c>
    </row>
    <row r="1160" spans="1:6" ht="15.75">
      <c r="A1160" s="26"/>
      <c r="B1160" s="27"/>
      <c r="C1160" s="33" t="s">
        <v>648</v>
      </c>
      <c r="D1160" s="26"/>
      <c r="E1160" s="26"/>
      <c r="F1160" s="30"/>
    </row>
    <row r="1161" spans="1:6" ht="15.75">
      <c r="A1161" s="26"/>
      <c r="B1161" s="27"/>
      <c r="C1161" s="26"/>
      <c r="D1161" s="26"/>
      <c r="E1161" s="26"/>
      <c r="F1161" s="30"/>
    </row>
    <row r="1162" spans="1:6" ht="15.75">
      <c r="A1162" s="26"/>
      <c r="B1162" s="27"/>
      <c r="C1162" s="26"/>
      <c r="D1162" s="26"/>
      <c r="E1162" s="35" t="s">
        <v>106</v>
      </c>
      <c r="F1162" s="36">
        <f>SUM(F1159)</f>
        <v>5.406</v>
      </c>
    </row>
    <row r="1163" spans="1:6" ht="15.75">
      <c r="A1163" s="26"/>
      <c r="B1163" s="27"/>
      <c r="C1163" s="26"/>
      <c r="D1163" s="26"/>
      <c r="E1163" s="26"/>
      <c r="F1163" s="30"/>
    </row>
    <row r="1164" spans="1:6" ht="15.75">
      <c r="A1164" s="33" t="s">
        <v>330</v>
      </c>
      <c r="B1164" s="27"/>
      <c r="C1164" s="33" t="s">
        <v>222</v>
      </c>
      <c r="D1164" s="26" t="s">
        <v>649</v>
      </c>
      <c r="E1164" s="26" t="s">
        <v>650</v>
      </c>
      <c r="F1164" s="30">
        <v>1.8</v>
      </c>
    </row>
    <row r="1165" spans="1:6" ht="15.75">
      <c r="A1165" s="26"/>
      <c r="B1165" s="27"/>
      <c r="C1165" s="33" t="s">
        <v>40</v>
      </c>
      <c r="D1165" s="26"/>
      <c r="E1165" s="26"/>
      <c r="F1165" s="30"/>
    </row>
    <row r="1166" spans="1:6" ht="15.75">
      <c r="A1166" s="26"/>
      <c r="B1166" s="27"/>
      <c r="C1166" s="26"/>
      <c r="D1166" s="26"/>
      <c r="E1166" s="26"/>
      <c r="F1166" s="30"/>
    </row>
    <row r="1167" spans="1:6" ht="15.75">
      <c r="A1167" s="26"/>
      <c r="B1167" s="27"/>
      <c r="C1167" s="33" t="s">
        <v>651</v>
      </c>
      <c r="D1167" s="26" t="s">
        <v>649</v>
      </c>
      <c r="E1167" s="26" t="s">
        <v>652</v>
      </c>
      <c r="F1167" s="30">
        <v>1.014</v>
      </c>
    </row>
    <row r="1168" spans="1:6" ht="15.75">
      <c r="A1168" s="26"/>
      <c r="B1168" s="27"/>
      <c r="C1168" s="26"/>
      <c r="D1168" s="26"/>
      <c r="E1168" s="26"/>
      <c r="F1168" s="30"/>
    </row>
    <row r="1169" spans="1:6" ht="15.75">
      <c r="A1169" s="26"/>
      <c r="B1169" s="27">
        <v>5926</v>
      </c>
      <c r="C1169" s="33" t="s">
        <v>661</v>
      </c>
      <c r="D1169" s="26" t="s">
        <v>650</v>
      </c>
      <c r="E1169" s="26" t="s">
        <v>652</v>
      </c>
      <c r="F1169" s="30">
        <v>0.03</v>
      </c>
    </row>
    <row r="1170" spans="1:6" ht="15.75">
      <c r="A1170" s="26"/>
      <c r="B1170" s="27"/>
      <c r="C1170" s="33" t="s">
        <v>604</v>
      </c>
      <c r="D1170" s="26"/>
      <c r="E1170" s="26"/>
      <c r="F1170" s="30"/>
    </row>
    <row r="1171" spans="1:6" ht="15.75">
      <c r="A1171" s="26"/>
      <c r="B1171" s="27"/>
      <c r="C1171" s="38" t="s">
        <v>1044</v>
      </c>
      <c r="D1171" s="26"/>
      <c r="E1171" s="26"/>
      <c r="F1171" s="30"/>
    </row>
    <row r="1172" spans="1:6" ht="15.75">
      <c r="A1172" s="26"/>
      <c r="B1172" s="27"/>
      <c r="C1172" s="26"/>
      <c r="D1172" s="26"/>
      <c r="E1172" s="26"/>
      <c r="F1172" s="30"/>
    </row>
    <row r="1173" spans="1:6" ht="15.75">
      <c r="A1173" s="26"/>
      <c r="B1173" s="27">
        <v>5940</v>
      </c>
      <c r="C1173" s="33" t="s">
        <v>653</v>
      </c>
      <c r="D1173" s="26" t="s">
        <v>654</v>
      </c>
      <c r="E1173" s="26" t="s">
        <v>655</v>
      </c>
      <c r="F1173" s="30">
        <v>0.77</v>
      </c>
    </row>
    <row r="1174" spans="1:6" ht="15.75">
      <c r="A1174" s="26"/>
      <c r="B1174" s="27"/>
      <c r="C1174" s="33" t="s">
        <v>41</v>
      </c>
      <c r="D1174" s="26"/>
      <c r="E1174" s="26"/>
      <c r="F1174" s="30"/>
    </row>
    <row r="1175" spans="1:6" ht="15.75">
      <c r="A1175" s="26"/>
      <c r="B1175" s="27"/>
      <c r="C1175" s="38" t="s">
        <v>1026</v>
      </c>
      <c r="D1175" s="26"/>
      <c r="E1175" s="26"/>
      <c r="F1175" s="30"/>
    </row>
    <row r="1176" spans="1:6" ht="15.75">
      <c r="A1176" s="26"/>
      <c r="B1176" s="27"/>
      <c r="C1176" s="26"/>
      <c r="D1176" s="26"/>
      <c r="E1176" s="26"/>
      <c r="F1176" s="30"/>
    </row>
    <row r="1177" spans="1:7" ht="15.75">
      <c r="A1177" s="26"/>
      <c r="B1177" s="27"/>
      <c r="C1177" s="26"/>
      <c r="D1177" s="26"/>
      <c r="E1177" s="35" t="s">
        <v>124</v>
      </c>
      <c r="F1177" s="36">
        <f>SUM(F1164:F1173)</f>
        <v>3.614</v>
      </c>
      <c r="G1177" s="74"/>
    </row>
    <row r="1178" spans="1:6" ht="15.75">
      <c r="A1178" s="26"/>
      <c r="B1178" s="27"/>
      <c r="C1178" s="26"/>
      <c r="D1178" s="26"/>
      <c r="E1178" s="26"/>
      <c r="F1178" s="30"/>
    </row>
    <row r="1179" spans="1:6" ht="15.75">
      <c r="A1179" s="33" t="s">
        <v>236</v>
      </c>
      <c r="B1179" s="27">
        <v>5902</v>
      </c>
      <c r="C1179" s="33" t="s">
        <v>656</v>
      </c>
      <c r="D1179" s="26" t="s">
        <v>657</v>
      </c>
      <c r="E1179" s="26" t="s">
        <v>658</v>
      </c>
      <c r="F1179" s="30">
        <v>0.4</v>
      </c>
    </row>
    <row r="1180" spans="1:6" ht="15.75">
      <c r="A1180" s="26"/>
      <c r="B1180" s="27"/>
      <c r="C1180" s="38" t="s">
        <v>42</v>
      </c>
      <c r="D1180" s="26"/>
      <c r="E1180" s="26"/>
      <c r="F1180" s="30"/>
    </row>
    <row r="1181" spans="1:6" ht="15.75">
      <c r="A1181" s="26"/>
      <c r="B1181" s="27"/>
      <c r="C1181" s="26"/>
      <c r="D1181" s="26"/>
      <c r="E1181" s="26"/>
      <c r="F1181" s="30"/>
    </row>
    <row r="1182" spans="1:6" ht="15.75">
      <c r="A1182" s="26"/>
      <c r="B1182" s="27">
        <v>5904</v>
      </c>
      <c r="C1182" s="33" t="s">
        <v>659</v>
      </c>
      <c r="D1182" s="26" t="s">
        <v>44</v>
      </c>
      <c r="E1182" s="26" t="s">
        <v>657</v>
      </c>
      <c r="F1182" s="30">
        <v>0.09</v>
      </c>
    </row>
    <row r="1183" spans="1:6" ht="15.75">
      <c r="A1183" s="26"/>
      <c r="B1183" s="27"/>
      <c r="C1183" s="38" t="s">
        <v>43</v>
      </c>
      <c r="D1183" s="26"/>
      <c r="E1183" s="26"/>
      <c r="F1183" s="30"/>
    </row>
    <row r="1184" spans="1:6" ht="15.75">
      <c r="A1184" s="26"/>
      <c r="B1184" s="27"/>
      <c r="C1184" s="26"/>
      <c r="D1184" s="26"/>
      <c r="E1184" s="26"/>
      <c r="F1184" s="30"/>
    </row>
    <row r="1185" spans="1:6" ht="15.75">
      <c r="A1185" s="26"/>
      <c r="B1185" s="27"/>
      <c r="C1185" s="26"/>
      <c r="D1185" s="26"/>
      <c r="E1185" s="26"/>
      <c r="F1185" s="30"/>
    </row>
    <row r="1186" spans="1:6" ht="15.75">
      <c r="A1186" s="26"/>
      <c r="B1186" s="27">
        <v>5906</v>
      </c>
      <c r="C1186" s="33" t="s">
        <v>145</v>
      </c>
      <c r="D1186" s="26" t="s">
        <v>661</v>
      </c>
      <c r="E1186" s="26" t="s">
        <v>650</v>
      </c>
      <c r="F1186" s="30">
        <v>0.15</v>
      </c>
    </row>
    <row r="1187" spans="1:6" ht="15.75">
      <c r="A1187" s="26"/>
      <c r="B1187" s="27"/>
      <c r="C1187" s="38" t="s">
        <v>45</v>
      </c>
      <c r="D1187" s="26"/>
      <c r="E1187" s="26"/>
      <c r="F1187" s="30"/>
    </row>
    <row r="1188" spans="1:6" ht="15.75">
      <c r="A1188" s="26"/>
      <c r="B1188" s="27"/>
      <c r="C1188" s="26"/>
      <c r="D1188" s="26"/>
      <c r="E1188" s="26"/>
      <c r="F1188" s="30"/>
    </row>
    <row r="1189" spans="1:6" ht="15.75">
      <c r="A1189" s="26"/>
      <c r="B1189" s="27">
        <v>5908</v>
      </c>
      <c r="C1189" s="33" t="s">
        <v>662</v>
      </c>
      <c r="D1189" s="26" t="s">
        <v>663</v>
      </c>
      <c r="E1189" s="26" t="s">
        <v>664</v>
      </c>
      <c r="F1189" s="30">
        <v>1.31</v>
      </c>
    </row>
    <row r="1190" spans="1:6" ht="15.75">
      <c r="A1190" s="26"/>
      <c r="B1190" s="27"/>
      <c r="C1190" s="38" t="s">
        <v>46</v>
      </c>
      <c r="D1190" s="26"/>
      <c r="E1190" s="26"/>
      <c r="F1190" s="30"/>
    </row>
    <row r="1191" spans="1:6" ht="15.75">
      <c r="A1191" s="26"/>
      <c r="B1191" s="27"/>
      <c r="C1191" s="26"/>
      <c r="D1191" s="26"/>
      <c r="E1191" s="26"/>
      <c r="F1191" s="30"/>
    </row>
    <row r="1192" spans="1:6" ht="15.75">
      <c r="A1192" s="26"/>
      <c r="B1192" s="27">
        <v>5910</v>
      </c>
      <c r="C1192" s="33" t="s">
        <v>665</v>
      </c>
      <c r="D1192" s="26" t="s">
        <v>315</v>
      </c>
      <c r="E1192" s="26" t="s">
        <v>650</v>
      </c>
      <c r="F1192" s="30">
        <v>0.57</v>
      </c>
    </row>
    <row r="1193" spans="1:6" ht="15.75">
      <c r="A1193" s="26"/>
      <c r="B1193" s="27"/>
      <c r="C1193" s="38" t="s">
        <v>47</v>
      </c>
      <c r="D1193" s="26"/>
      <c r="E1193" s="26"/>
      <c r="F1193" s="30"/>
    </row>
    <row r="1194" spans="1:6" ht="15.75">
      <c r="A1194" s="26"/>
      <c r="B1194" s="27"/>
      <c r="C1194" s="26"/>
      <c r="D1194" s="26"/>
      <c r="E1194" s="26"/>
      <c r="F1194" s="30"/>
    </row>
    <row r="1195" spans="1:6" ht="15.75">
      <c r="A1195" s="26"/>
      <c r="B1195" s="27">
        <v>5912</v>
      </c>
      <c r="C1195" s="33" t="s">
        <v>249</v>
      </c>
      <c r="D1195" s="26" t="s">
        <v>661</v>
      </c>
      <c r="E1195" s="26" t="s">
        <v>666</v>
      </c>
      <c r="F1195" s="30">
        <v>0.17</v>
      </c>
    </row>
    <row r="1196" spans="1:6" ht="15.75">
      <c r="A1196" s="26"/>
      <c r="B1196" s="27"/>
      <c r="C1196" s="38" t="s">
        <v>48</v>
      </c>
      <c r="D1196" s="26"/>
      <c r="E1196" s="26"/>
      <c r="F1196" s="30"/>
    </row>
    <row r="1197" spans="1:6" ht="15.75">
      <c r="A1197" s="26"/>
      <c r="B1197" s="27"/>
      <c r="C1197" s="26"/>
      <c r="D1197" s="26"/>
      <c r="E1197" s="26"/>
      <c r="F1197" s="30"/>
    </row>
    <row r="1198" spans="1:6" ht="15.75">
      <c r="A1198" s="26"/>
      <c r="B1198" s="27">
        <v>5914</v>
      </c>
      <c r="C1198" s="33" t="s">
        <v>272</v>
      </c>
      <c r="D1198" s="26" t="s">
        <v>652</v>
      </c>
      <c r="E1198" s="26" t="s">
        <v>667</v>
      </c>
      <c r="F1198" s="30">
        <v>0.1</v>
      </c>
    </row>
    <row r="1199" spans="1:6" ht="15.75">
      <c r="A1199" s="26"/>
      <c r="B1199" s="27"/>
      <c r="C1199" s="38" t="s">
        <v>49</v>
      </c>
      <c r="D1199" s="26"/>
      <c r="E1199" s="26"/>
      <c r="F1199" s="30"/>
    </row>
    <row r="1200" spans="1:6" ht="15.75">
      <c r="A1200" s="26"/>
      <c r="B1200" s="27"/>
      <c r="C1200" s="26"/>
      <c r="D1200" s="26"/>
      <c r="E1200" s="26"/>
      <c r="F1200" s="30"/>
    </row>
    <row r="1201" spans="1:6" ht="15.75">
      <c r="A1201" s="26"/>
      <c r="B1201" s="27">
        <v>5916</v>
      </c>
      <c r="C1201" s="33" t="s">
        <v>668</v>
      </c>
      <c r="D1201" s="26" t="s">
        <v>272</v>
      </c>
      <c r="E1201" s="26" t="s">
        <v>660</v>
      </c>
      <c r="F1201" s="30">
        <v>0.03</v>
      </c>
    </row>
    <row r="1202" spans="1:6" ht="15.75">
      <c r="A1202" s="26"/>
      <c r="B1202" s="27"/>
      <c r="C1202" s="38" t="s">
        <v>123</v>
      </c>
      <c r="D1202" s="26"/>
      <c r="E1202" s="26"/>
      <c r="F1202" s="30"/>
    </row>
    <row r="1203" spans="1:6" ht="15.75">
      <c r="A1203" s="26"/>
      <c r="B1203" s="27"/>
      <c r="C1203" s="26"/>
      <c r="D1203" s="26"/>
      <c r="E1203" s="26"/>
      <c r="F1203" s="30"/>
    </row>
    <row r="1204" spans="1:6" ht="15.75">
      <c r="A1204" s="26"/>
      <c r="B1204" s="27">
        <v>5918</v>
      </c>
      <c r="C1204" s="33" t="s">
        <v>669</v>
      </c>
      <c r="D1204" s="26" t="s">
        <v>670</v>
      </c>
      <c r="E1204" s="26" t="s">
        <v>671</v>
      </c>
      <c r="F1204" s="30">
        <v>0.02</v>
      </c>
    </row>
    <row r="1205" spans="1:6" ht="15.75">
      <c r="A1205" s="26"/>
      <c r="B1205" s="27"/>
      <c r="C1205" s="38" t="s">
        <v>117</v>
      </c>
      <c r="D1205" s="26"/>
      <c r="E1205" s="26"/>
      <c r="F1205" s="30"/>
    </row>
    <row r="1206" spans="1:6" ht="15.75">
      <c r="A1206" s="26"/>
      <c r="B1206" s="27"/>
      <c r="C1206" s="26"/>
      <c r="D1206" s="26"/>
      <c r="E1206" s="26"/>
      <c r="F1206" s="30"/>
    </row>
    <row r="1207" spans="1:6" ht="15.75">
      <c r="A1207" s="26"/>
      <c r="B1207" s="27">
        <v>5920</v>
      </c>
      <c r="C1207" s="33" t="s">
        <v>672</v>
      </c>
      <c r="D1207" s="26" t="s">
        <v>673</v>
      </c>
      <c r="E1207" s="26" t="s">
        <v>662</v>
      </c>
      <c r="F1207" s="30">
        <v>0.5</v>
      </c>
    </row>
    <row r="1208" spans="1:6" ht="15.75">
      <c r="A1208" s="26"/>
      <c r="B1208" s="27"/>
      <c r="C1208" s="38" t="s">
        <v>46</v>
      </c>
      <c r="D1208" s="26"/>
      <c r="E1208" s="26"/>
      <c r="F1208" s="30"/>
    </row>
    <row r="1209" spans="1:6" ht="15.75">
      <c r="A1209" s="26"/>
      <c r="B1209" s="27"/>
      <c r="C1209" s="26"/>
      <c r="D1209" s="26"/>
      <c r="E1209" s="26"/>
      <c r="F1209" s="30"/>
    </row>
    <row r="1210" spans="1:6" ht="15.75">
      <c r="A1210" s="26"/>
      <c r="B1210" s="27">
        <v>5922</v>
      </c>
      <c r="C1210" s="33" t="s">
        <v>674</v>
      </c>
      <c r="D1210" s="26" t="s">
        <v>650</v>
      </c>
      <c r="E1210" s="26" t="s">
        <v>675</v>
      </c>
      <c r="F1210" s="30">
        <v>0.35</v>
      </c>
    </row>
    <row r="1211" spans="1:6" ht="15.75">
      <c r="A1211" s="26"/>
      <c r="B1211" s="27"/>
      <c r="C1211" s="38" t="s">
        <v>1049</v>
      </c>
      <c r="D1211" s="26"/>
      <c r="E1211" s="26"/>
      <c r="F1211" s="30"/>
    </row>
    <row r="1212" spans="1:6" ht="15.75">
      <c r="A1212" s="26"/>
      <c r="B1212" s="27"/>
      <c r="C1212" s="26"/>
      <c r="D1212" s="26"/>
      <c r="E1212" s="26"/>
      <c r="F1212" s="30"/>
    </row>
    <row r="1213" spans="1:6" ht="15.75">
      <c r="A1213" s="26"/>
      <c r="B1213" s="27">
        <v>5924</v>
      </c>
      <c r="C1213" s="33" t="s">
        <v>676</v>
      </c>
      <c r="D1213" s="26" t="s">
        <v>677</v>
      </c>
      <c r="E1213" s="26" t="s">
        <v>678</v>
      </c>
      <c r="F1213" s="30">
        <v>0.99</v>
      </c>
    </row>
    <row r="1214" spans="1:6" ht="15.75">
      <c r="A1214" s="26"/>
      <c r="B1214" s="27"/>
      <c r="C1214" s="38" t="s">
        <v>1049</v>
      </c>
      <c r="D1214" s="26"/>
      <c r="E1214" s="26"/>
      <c r="F1214" s="30"/>
    </row>
    <row r="1215" spans="1:6" ht="15.75">
      <c r="A1215" s="26"/>
      <c r="B1215" s="27"/>
      <c r="C1215" s="26"/>
      <c r="D1215" s="26"/>
      <c r="E1215" s="26"/>
      <c r="F1215" s="30"/>
    </row>
    <row r="1216" spans="1:6" ht="15.75">
      <c r="A1216" s="26"/>
      <c r="B1216" s="27">
        <v>5926</v>
      </c>
      <c r="C1216" s="33" t="s">
        <v>661</v>
      </c>
      <c r="D1216" s="26" t="s">
        <v>652</v>
      </c>
      <c r="E1216" s="26" t="s">
        <v>655</v>
      </c>
      <c r="F1216" s="30">
        <v>0.93</v>
      </c>
    </row>
    <row r="1217" spans="1:6" ht="15.75">
      <c r="A1217" s="26"/>
      <c r="B1217" s="27"/>
      <c r="C1217" s="33" t="s">
        <v>914</v>
      </c>
      <c r="D1217" s="26"/>
      <c r="E1217" s="26"/>
      <c r="F1217" s="30"/>
    </row>
    <row r="1218" spans="1:6" ht="15.75">
      <c r="A1218" s="26"/>
      <c r="B1218" s="27"/>
      <c r="C1218" s="38" t="s">
        <v>1044</v>
      </c>
      <c r="D1218" s="26"/>
      <c r="E1218" s="26"/>
      <c r="F1218" s="30"/>
    </row>
    <row r="1219" spans="1:6" ht="15.75">
      <c r="A1219" s="26"/>
      <c r="B1219" s="27"/>
      <c r="C1219" s="26"/>
      <c r="D1219" s="26"/>
      <c r="E1219" s="26"/>
      <c r="F1219" s="30"/>
    </row>
    <row r="1220" spans="1:6" ht="15.75">
      <c r="A1220" s="26"/>
      <c r="B1220" s="27">
        <v>5928</v>
      </c>
      <c r="C1220" s="33" t="s">
        <v>679</v>
      </c>
      <c r="D1220" s="26" t="s">
        <v>661</v>
      </c>
      <c r="E1220" s="26" t="s">
        <v>680</v>
      </c>
      <c r="F1220" s="30">
        <v>0.32</v>
      </c>
    </row>
    <row r="1221" spans="1:6" ht="15.75">
      <c r="A1221" s="26"/>
      <c r="B1221" s="27"/>
      <c r="C1221" s="38" t="s">
        <v>50</v>
      </c>
      <c r="D1221" s="26"/>
      <c r="E1221" s="26"/>
      <c r="F1221" s="30"/>
    </row>
    <row r="1222" spans="1:6" s="5" customFormat="1" ht="15.75">
      <c r="A1222" s="26"/>
      <c r="B1222" s="27"/>
      <c r="C1222" s="26"/>
      <c r="D1222" s="26"/>
      <c r="E1222" s="26"/>
      <c r="F1222" s="30"/>
    </row>
    <row r="1223" spans="1:6" ht="15.75">
      <c r="A1223" s="26"/>
      <c r="B1223" s="27">
        <v>5930</v>
      </c>
      <c r="C1223" s="33" t="s">
        <v>504</v>
      </c>
      <c r="D1223" s="26" t="s">
        <v>52</v>
      </c>
      <c r="E1223" s="26" t="s">
        <v>652</v>
      </c>
      <c r="F1223" s="30">
        <v>0.77</v>
      </c>
    </row>
    <row r="1224" spans="1:6" ht="15.75">
      <c r="A1224" s="26"/>
      <c r="B1224" s="27"/>
      <c r="C1224" s="38" t="s">
        <v>51</v>
      </c>
      <c r="D1224" s="26"/>
      <c r="E1224" s="26"/>
      <c r="F1224" s="30"/>
    </row>
    <row r="1225" spans="1:6" ht="15.75">
      <c r="A1225" s="26"/>
      <c r="B1225" s="27"/>
      <c r="C1225" s="26"/>
      <c r="D1225" s="26"/>
      <c r="E1225" s="26"/>
      <c r="F1225" s="30"/>
    </row>
    <row r="1226" spans="1:6" ht="15.75">
      <c r="A1226" s="26"/>
      <c r="B1226" s="27">
        <v>5932</v>
      </c>
      <c r="C1226" s="33" t="s">
        <v>660</v>
      </c>
      <c r="D1226" s="26" t="s">
        <v>659</v>
      </c>
      <c r="E1226" s="26" t="s">
        <v>681</v>
      </c>
      <c r="F1226" s="30">
        <v>0.22</v>
      </c>
    </row>
    <row r="1227" spans="1:6" ht="15.75">
      <c r="A1227" s="26"/>
      <c r="B1227" s="27"/>
      <c r="C1227" s="38" t="s">
        <v>43</v>
      </c>
      <c r="D1227" s="26"/>
      <c r="E1227" s="26"/>
      <c r="F1227" s="30"/>
    </row>
    <row r="1228" spans="1:6" ht="15.75">
      <c r="A1228" s="26"/>
      <c r="B1228" s="27"/>
      <c r="C1228" s="26"/>
      <c r="D1228" s="26"/>
      <c r="E1228" s="26"/>
      <c r="F1228" s="30"/>
    </row>
    <row r="1229" spans="1:6" ht="15.75">
      <c r="A1229" s="26"/>
      <c r="B1229" s="27"/>
      <c r="C1229" s="26"/>
      <c r="D1229" s="26"/>
      <c r="E1229" s="26"/>
      <c r="F1229" s="30"/>
    </row>
    <row r="1230" spans="1:6" ht="15.75">
      <c r="A1230" s="26"/>
      <c r="B1230" s="27">
        <v>5934</v>
      </c>
      <c r="C1230" s="33" t="s">
        <v>315</v>
      </c>
      <c r="D1230" s="26" t="s">
        <v>682</v>
      </c>
      <c r="E1230" s="26" t="s">
        <v>683</v>
      </c>
      <c r="F1230" s="30">
        <v>0.3</v>
      </c>
    </row>
    <row r="1231" spans="1:6" ht="15.75">
      <c r="A1231" s="26"/>
      <c r="B1231" s="27"/>
      <c r="C1231" s="38" t="s">
        <v>117</v>
      </c>
      <c r="D1231" s="26"/>
      <c r="E1231" s="26"/>
      <c r="F1231" s="30"/>
    </row>
    <row r="1232" spans="1:6" ht="15.75">
      <c r="A1232" s="26"/>
      <c r="B1232" s="27"/>
      <c r="C1232" s="26"/>
      <c r="D1232" s="26"/>
      <c r="E1232" s="26"/>
      <c r="F1232" s="30"/>
    </row>
    <row r="1233" spans="1:6" ht="15.75">
      <c r="A1233" s="26"/>
      <c r="B1233" s="27">
        <v>5936</v>
      </c>
      <c r="C1233" s="33" t="s">
        <v>684</v>
      </c>
      <c r="D1233" s="26" t="s">
        <v>677</v>
      </c>
      <c r="E1233" s="26" t="s">
        <v>685</v>
      </c>
      <c r="F1233" s="30">
        <v>1.06</v>
      </c>
    </row>
    <row r="1234" spans="1:6" ht="15.75">
      <c r="A1234" s="26"/>
      <c r="B1234" s="27"/>
      <c r="C1234" s="38" t="s">
        <v>1033</v>
      </c>
      <c r="D1234" s="26"/>
      <c r="E1234" s="26"/>
      <c r="F1234" s="30"/>
    </row>
    <row r="1235" spans="1:6" ht="15.75">
      <c r="A1235" s="26"/>
      <c r="B1235" s="27"/>
      <c r="C1235" s="26"/>
      <c r="D1235" s="26"/>
      <c r="E1235" s="26"/>
      <c r="F1235" s="30"/>
    </row>
    <row r="1236" spans="1:6" ht="15.75">
      <c r="A1236" s="26"/>
      <c r="B1236" s="27">
        <v>5938</v>
      </c>
      <c r="C1236" s="33" t="s">
        <v>658</v>
      </c>
      <c r="D1236" s="26" t="s">
        <v>686</v>
      </c>
      <c r="E1236" s="26" t="s">
        <v>659</v>
      </c>
      <c r="F1236" s="30">
        <v>0.08</v>
      </c>
    </row>
    <row r="1237" spans="1:6" ht="15.75">
      <c r="A1237" s="26"/>
      <c r="B1237" s="27"/>
      <c r="C1237" s="38" t="s">
        <v>42</v>
      </c>
      <c r="D1237" s="26"/>
      <c r="E1237" s="26"/>
      <c r="F1237" s="30"/>
    </row>
    <row r="1238" spans="1:6" ht="15.75">
      <c r="A1238" s="26"/>
      <c r="B1238" s="27"/>
      <c r="C1238" s="38"/>
      <c r="D1238" s="26"/>
      <c r="E1238" s="26"/>
      <c r="F1238" s="30"/>
    </row>
    <row r="1239" spans="1:6" ht="15.75">
      <c r="A1239" s="26"/>
      <c r="B1239" s="27"/>
      <c r="C1239" s="38"/>
      <c r="D1239" s="26"/>
      <c r="E1239" s="35" t="s">
        <v>169</v>
      </c>
      <c r="F1239" s="36">
        <f>SUM(F1179:F1236)</f>
        <v>8.36</v>
      </c>
    </row>
    <row r="1240" spans="1:6" ht="15.75">
      <c r="A1240" s="26"/>
      <c r="B1240" s="27"/>
      <c r="C1240" s="37"/>
      <c r="D1240" s="26"/>
      <c r="E1240" s="26"/>
      <c r="F1240" s="30"/>
    </row>
    <row r="1241" spans="1:6" ht="15.75">
      <c r="A1241" s="26"/>
      <c r="B1241" s="27"/>
      <c r="C1241" s="37"/>
      <c r="D1241" s="26"/>
      <c r="E1241" s="26"/>
      <c r="F1241" s="30"/>
    </row>
    <row r="1242" spans="1:6" ht="15.75">
      <c r="A1242" s="39"/>
      <c r="B1242" s="40"/>
      <c r="C1242" s="47"/>
      <c r="D1242" s="48" t="s">
        <v>687</v>
      </c>
      <c r="E1242" s="48" t="s">
        <v>192</v>
      </c>
      <c r="F1242" s="49">
        <v>0</v>
      </c>
    </row>
    <row r="1243" spans="1:6" ht="15.75">
      <c r="A1243" s="26"/>
      <c r="B1243" s="27"/>
      <c r="C1243" s="37"/>
      <c r="D1243" s="26"/>
      <c r="E1243" s="35" t="s">
        <v>193</v>
      </c>
      <c r="F1243" s="36">
        <f>SUM(F1240)</f>
        <v>0</v>
      </c>
    </row>
    <row r="1244" spans="1:6" ht="15.75">
      <c r="A1244" s="26"/>
      <c r="B1244" s="27"/>
      <c r="C1244" s="37"/>
      <c r="D1244" s="26"/>
      <c r="E1244" s="35" t="s">
        <v>194</v>
      </c>
      <c r="F1244" s="36">
        <f>F1162</f>
        <v>5.406</v>
      </c>
    </row>
    <row r="1245" spans="1:6" ht="15.75">
      <c r="A1245" s="26"/>
      <c r="B1245" s="27"/>
      <c r="C1245" s="37"/>
      <c r="D1245" s="26"/>
      <c r="E1245" s="35" t="s">
        <v>195</v>
      </c>
      <c r="F1245" s="36">
        <f>F1177</f>
        <v>3.614</v>
      </c>
    </row>
    <row r="1246" spans="1:6" ht="15.75">
      <c r="A1246" s="26"/>
      <c r="B1246" s="27"/>
      <c r="C1246" s="37"/>
      <c r="D1246" s="26"/>
      <c r="E1246" s="35" t="s">
        <v>196</v>
      </c>
      <c r="F1246" s="36">
        <f>F1239</f>
        <v>8.36</v>
      </c>
    </row>
    <row r="1247" spans="1:6" ht="15.75">
      <c r="A1247" s="26"/>
      <c r="B1247" s="27"/>
      <c r="C1247" s="37"/>
      <c r="D1247" s="26"/>
      <c r="E1247" s="35" t="s">
        <v>197</v>
      </c>
      <c r="F1247" s="36">
        <f>SUM(F1242:F1246)</f>
        <v>17.38</v>
      </c>
    </row>
    <row r="1248" spans="1:6" ht="15.75">
      <c r="A1248" s="26"/>
      <c r="B1248" s="27"/>
      <c r="C1248" s="37"/>
      <c r="D1248" s="26"/>
      <c r="E1248" s="35" t="s">
        <v>198</v>
      </c>
      <c r="F1248" s="36">
        <v>34.97</v>
      </c>
    </row>
    <row r="1249" spans="1:6" ht="15.75">
      <c r="A1249" s="26"/>
      <c r="B1249" s="27"/>
      <c r="C1249" s="37"/>
      <c r="D1249" s="26"/>
      <c r="E1249" s="50"/>
      <c r="F1249" s="36"/>
    </row>
    <row r="1250" spans="1:6" ht="15.75">
      <c r="A1250" s="26"/>
      <c r="B1250" s="27"/>
      <c r="C1250" s="37"/>
      <c r="D1250" s="26"/>
      <c r="E1250" s="35" t="s">
        <v>199</v>
      </c>
      <c r="F1250" s="36">
        <f>SUM(F1247:F1248)</f>
        <v>52.349999999999994</v>
      </c>
    </row>
    <row r="1251" spans="1:6" ht="15.75">
      <c r="A1251" s="44"/>
      <c r="B1251" s="45"/>
      <c r="C1251" s="51"/>
      <c r="D1251" s="44"/>
      <c r="E1251" s="52" t="s">
        <v>200</v>
      </c>
      <c r="F1251" s="53">
        <f>(F1247/F1250*100)</f>
        <v>33.19961795606495</v>
      </c>
    </row>
    <row r="1252" spans="1:6" ht="16.5" thickBot="1">
      <c r="A1252" s="60"/>
      <c r="B1252" s="61"/>
      <c r="C1252" s="62"/>
      <c r="D1252" s="5"/>
      <c r="E1252" s="63"/>
      <c r="F1252" s="64"/>
    </row>
    <row r="1253" spans="1:6" ht="15.75">
      <c r="A1253" s="60"/>
      <c r="B1253" s="61"/>
      <c r="C1253" s="62"/>
      <c r="D1253" s="87" t="s">
        <v>26</v>
      </c>
      <c r="E1253" s="9"/>
      <c r="F1253" s="84"/>
    </row>
    <row r="1254" spans="1:6" ht="16.5" thickBot="1">
      <c r="A1254" s="60"/>
      <c r="B1254" s="61"/>
      <c r="C1254" s="62"/>
      <c r="D1254" s="88" t="s">
        <v>27</v>
      </c>
      <c r="E1254" s="5"/>
      <c r="F1254" s="84"/>
    </row>
    <row r="1255" spans="1:6" ht="15.75">
      <c r="A1255" s="65"/>
      <c r="B1255" s="66"/>
      <c r="C1255" s="67"/>
      <c r="D1255" s="10"/>
      <c r="E1255" s="10"/>
      <c r="F1255" s="85"/>
    </row>
    <row r="1256" spans="1:6" ht="15.75">
      <c r="A1256" s="23" t="s">
        <v>84</v>
      </c>
      <c r="B1256" s="24"/>
      <c r="C1256" s="79" t="s">
        <v>85</v>
      </c>
      <c r="D1256" s="70" t="s">
        <v>86</v>
      </c>
      <c r="E1256" s="70" t="s">
        <v>87</v>
      </c>
      <c r="F1256" s="71" t="s">
        <v>88</v>
      </c>
    </row>
    <row r="1257" spans="1:6" ht="15.75">
      <c r="A1257" s="26"/>
      <c r="B1257" s="27"/>
      <c r="C1257" s="37"/>
      <c r="D1257" s="23" t="s">
        <v>28</v>
      </c>
      <c r="E1257" s="26"/>
      <c r="F1257" s="30"/>
    </row>
    <row r="1258" spans="1:7" ht="15.75">
      <c r="A1258" s="26"/>
      <c r="B1258" s="27"/>
      <c r="C1258" s="37"/>
      <c r="D1258" s="26"/>
      <c r="E1258" s="26"/>
      <c r="F1258" s="30"/>
      <c r="G1258" s="80"/>
    </row>
    <row r="1259" spans="1:6" ht="15.75">
      <c r="A1259" s="33" t="s">
        <v>486</v>
      </c>
      <c r="B1259" s="27"/>
      <c r="C1259" s="33" t="s">
        <v>688</v>
      </c>
      <c r="D1259" s="26" t="s">
        <v>689</v>
      </c>
      <c r="E1259" s="26" t="s">
        <v>690</v>
      </c>
      <c r="F1259" s="30">
        <v>1.585</v>
      </c>
    </row>
    <row r="1260" spans="1:6" ht="15.75">
      <c r="A1260" s="33" t="s">
        <v>93</v>
      </c>
      <c r="B1260" s="27"/>
      <c r="C1260" s="26"/>
      <c r="D1260" s="26"/>
      <c r="E1260" s="26"/>
      <c r="F1260" s="30"/>
    </row>
    <row r="1261" spans="1:255" ht="15.75">
      <c r="A1261" s="50"/>
      <c r="B1261" s="72"/>
      <c r="C1261" s="50"/>
      <c r="D1261" s="50"/>
      <c r="E1261" s="83" t="s">
        <v>97</v>
      </c>
      <c r="F1261" s="30">
        <f>SUM(F1259)</f>
        <v>1.585</v>
      </c>
      <c r="G1261" s="74"/>
      <c r="H1261" s="74"/>
      <c r="I1261" s="74"/>
      <c r="J1261" s="74"/>
      <c r="K1261" s="74"/>
      <c r="L1261" s="74"/>
      <c r="M1261" s="74"/>
      <c r="N1261" s="74"/>
      <c r="O1261" s="74"/>
      <c r="P1261" s="74"/>
      <c r="Q1261" s="74"/>
      <c r="R1261" s="74"/>
      <c r="S1261" s="74"/>
      <c r="T1261" s="74"/>
      <c r="U1261" s="74"/>
      <c r="V1261" s="74"/>
      <c r="W1261" s="74"/>
      <c r="X1261" s="74"/>
      <c r="Y1261" s="74"/>
      <c r="Z1261" s="74"/>
      <c r="AA1261" s="74"/>
      <c r="AB1261" s="74"/>
      <c r="AC1261" s="74"/>
      <c r="AD1261" s="74"/>
      <c r="AE1261" s="74"/>
      <c r="AF1261" s="74"/>
      <c r="AG1261" s="74"/>
      <c r="AH1261" s="74"/>
      <c r="AI1261" s="74"/>
      <c r="AJ1261" s="74"/>
      <c r="AK1261" s="74"/>
      <c r="AL1261" s="74"/>
      <c r="AM1261" s="74"/>
      <c r="AN1261" s="74"/>
      <c r="AO1261" s="74"/>
      <c r="AP1261" s="74"/>
      <c r="AQ1261" s="74"/>
      <c r="AR1261" s="74"/>
      <c r="AS1261" s="74"/>
      <c r="AT1261" s="74"/>
      <c r="AU1261" s="74"/>
      <c r="AV1261" s="74"/>
      <c r="AW1261" s="74"/>
      <c r="AX1261" s="74"/>
      <c r="AY1261" s="74"/>
      <c r="AZ1261" s="74"/>
      <c r="BA1261" s="74"/>
      <c r="BB1261" s="74"/>
      <c r="BC1261" s="74"/>
      <c r="BD1261" s="74"/>
      <c r="BE1261" s="74"/>
      <c r="BF1261" s="74"/>
      <c r="BG1261" s="74"/>
      <c r="BH1261" s="74"/>
      <c r="BI1261" s="74"/>
      <c r="BJ1261" s="74"/>
      <c r="BK1261" s="74"/>
      <c r="BL1261" s="74"/>
      <c r="BM1261" s="74"/>
      <c r="BN1261" s="74"/>
      <c r="BO1261" s="74"/>
      <c r="BP1261" s="74"/>
      <c r="BQ1261" s="74"/>
      <c r="BR1261" s="74"/>
      <c r="BS1261" s="74"/>
      <c r="BT1261" s="74"/>
      <c r="BU1261" s="74"/>
      <c r="BV1261" s="74"/>
      <c r="BW1261" s="74"/>
      <c r="BX1261" s="74"/>
      <c r="BY1261" s="74"/>
      <c r="BZ1261" s="74"/>
      <c r="CA1261" s="74"/>
      <c r="CB1261" s="74"/>
      <c r="CC1261" s="74"/>
      <c r="CD1261" s="74"/>
      <c r="CE1261" s="74"/>
      <c r="CF1261" s="74"/>
      <c r="CG1261" s="74"/>
      <c r="CH1261" s="74"/>
      <c r="CI1261" s="74"/>
      <c r="CJ1261" s="74"/>
      <c r="CK1261" s="74"/>
      <c r="CL1261" s="74"/>
      <c r="CM1261" s="74"/>
      <c r="CN1261" s="74"/>
      <c r="CO1261" s="74"/>
      <c r="CP1261" s="74"/>
      <c r="CQ1261" s="74"/>
      <c r="CR1261" s="74"/>
      <c r="CS1261" s="74"/>
      <c r="CT1261" s="74"/>
      <c r="CU1261" s="74"/>
      <c r="CV1261" s="74"/>
      <c r="CW1261" s="74"/>
      <c r="CX1261" s="74"/>
      <c r="CY1261" s="74"/>
      <c r="CZ1261" s="74"/>
      <c r="DA1261" s="74"/>
      <c r="DB1261" s="74"/>
      <c r="DC1261" s="74"/>
      <c r="DD1261" s="74"/>
      <c r="DE1261" s="74"/>
      <c r="DF1261" s="74"/>
      <c r="DG1261" s="74"/>
      <c r="DH1261" s="74"/>
      <c r="DI1261" s="74"/>
      <c r="DJ1261" s="74"/>
      <c r="DK1261" s="74"/>
      <c r="DL1261" s="74"/>
      <c r="DM1261" s="74"/>
      <c r="DN1261" s="74"/>
      <c r="DO1261" s="74"/>
      <c r="DP1261" s="74"/>
      <c r="DQ1261" s="74"/>
      <c r="DR1261" s="74"/>
      <c r="DS1261" s="74"/>
      <c r="DT1261" s="74"/>
      <c r="DU1261" s="74"/>
      <c r="DV1261" s="74"/>
      <c r="DW1261" s="74"/>
      <c r="DX1261" s="74"/>
      <c r="DY1261" s="74"/>
      <c r="DZ1261" s="74"/>
      <c r="EA1261" s="74"/>
      <c r="EB1261" s="74"/>
      <c r="EC1261" s="74"/>
      <c r="ED1261" s="74"/>
      <c r="EE1261" s="74"/>
      <c r="EF1261" s="74"/>
      <c r="EG1261" s="74"/>
      <c r="EH1261" s="74"/>
      <c r="EI1261" s="74"/>
      <c r="EJ1261" s="74"/>
      <c r="EK1261" s="74"/>
      <c r="EL1261" s="74"/>
      <c r="EM1261" s="74"/>
      <c r="EN1261" s="74"/>
      <c r="EO1261" s="74"/>
      <c r="EP1261" s="74"/>
      <c r="EQ1261" s="74"/>
      <c r="ER1261" s="74"/>
      <c r="ES1261" s="74"/>
      <c r="ET1261" s="74"/>
      <c r="EU1261" s="74"/>
      <c r="EV1261" s="74"/>
      <c r="EW1261" s="74"/>
      <c r="EX1261" s="74"/>
      <c r="EY1261" s="74"/>
      <c r="EZ1261" s="74"/>
      <c r="FA1261" s="74"/>
      <c r="FB1261" s="74"/>
      <c r="FC1261" s="74"/>
      <c r="FD1261" s="74"/>
      <c r="FE1261" s="74"/>
      <c r="FF1261" s="74"/>
      <c r="FG1261" s="74"/>
      <c r="FH1261" s="74"/>
      <c r="FI1261" s="74"/>
      <c r="FJ1261" s="74"/>
      <c r="FK1261" s="74"/>
      <c r="FL1261" s="74"/>
      <c r="FM1261" s="74"/>
      <c r="FN1261" s="74"/>
      <c r="FO1261" s="74"/>
      <c r="FP1261" s="74"/>
      <c r="FQ1261" s="74"/>
      <c r="FR1261" s="74"/>
      <c r="FS1261" s="74"/>
      <c r="FT1261" s="74"/>
      <c r="FU1261" s="74"/>
      <c r="FV1261" s="74"/>
      <c r="FW1261" s="74"/>
      <c r="FX1261" s="74"/>
      <c r="FY1261" s="74"/>
      <c r="FZ1261" s="74"/>
      <c r="GA1261" s="74"/>
      <c r="GB1261" s="74"/>
      <c r="GC1261" s="74"/>
      <c r="GD1261" s="74"/>
      <c r="GE1261" s="74"/>
      <c r="GF1261" s="74"/>
      <c r="GG1261" s="74"/>
      <c r="GH1261" s="74"/>
      <c r="GI1261" s="74"/>
      <c r="GJ1261" s="74"/>
      <c r="GK1261" s="74"/>
      <c r="GL1261" s="74"/>
      <c r="GM1261" s="74"/>
      <c r="GN1261" s="74"/>
      <c r="GO1261" s="74"/>
      <c r="GP1261" s="74"/>
      <c r="GQ1261" s="74"/>
      <c r="GR1261" s="74"/>
      <c r="GS1261" s="74"/>
      <c r="GT1261" s="74"/>
      <c r="GU1261" s="74"/>
      <c r="GV1261" s="74"/>
      <c r="GW1261" s="74"/>
      <c r="GX1261" s="74"/>
      <c r="GY1261" s="74"/>
      <c r="GZ1261" s="74"/>
      <c r="HA1261" s="74"/>
      <c r="HB1261" s="74"/>
      <c r="HC1261" s="74"/>
      <c r="HD1261" s="74"/>
      <c r="HE1261" s="74"/>
      <c r="HF1261" s="74"/>
      <c r="HG1261" s="74"/>
      <c r="HH1261" s="74"/>
      <c r="HI1261" s="74"/>
      <c r="HJ1261" s="74"/>
      <c r="HK1261" s="74"/>
      <c r="HL1261" s="74"/>
      <c r="HM1261" s="74"/>
      <c r="HN1261" s="74"/>
      <c r="HO1261" s="74"/>
      <c r="HP1261" s="74"/>
      <c r="HQ1261" s="74"/>
      <c r="HR1261" s="74"/>
      <c r="HS1261" s="74"/>
      <c r="HT1261" s="74"/>
      <c r="HU1261" s="74"/>
      <c r="HV1261" s="74"/>
      <c r="HW1261" s="74"/>
      <c r="HX1261" s="74"/>
      <c r="HY1261" s="74"/>
      <c r="HZ1261" s="74"/>
      <c r="IA1261" s="74"/>
      <c r="IB1261" s="74"/>
      <c r="IC1261" s="74"/>
      <c r="ID1261" s="74"/>
      <c r="IE1261" s="74"/>
      <c r="IF1261" s="74"/>
      <c r="IG1261" s="74"/>
      <c r="IH1261" s="74"/>
      <c r="II1261" s="74"/>
      <c r="IJ1261" s="74"/>
      <c r="IK1261" s="74"/>
      <c r="IL1261" s="74"/>
      <c r="IM1261" s="74"/>
      <c r="IN1261" s="74"/>
      <c r="IO1261" s="74"/>
      <c r="IP1261" s="74"/>
      <c r="IQ1261" s="74"/>
      <c r="IR1261" s="74"/>
      <c r="IS1261" s="74"/>
      <c r="IT1261" s="74"/>
      <c r="IU1261" s="74"/>
    </row>
    <row r="1262" spans="1:6" ht="15.75">
      <c r="A1262" s="26"/>
      <c r="B1262" s="27"/>
      <c r="C1262" s="26"/>
      <c r="D1262" s="26"/>
      <c r="E1262" s="26"/>
      <c r="F1262" s="30"/>
    </row>
    <row r="1263" spans="1:6" ht="15.75">
      <c r="A1263" s="33" t="s">
        <v>359</v>
      </c>
      <c r="B1263" s="27"/>
      <c r="C1263" s="33" t="s">
        <v>691</v>
      </c>
      <c r="D1263" s="26" t="s">
        <v>689</v>
      </c>
      <c r="E1263" s="26" t="s">
        <v>692</v>
      </c>
      <c r="F1263" s="30">
        <v>3.359</v>
      </c>
    </row>
    <row r="1264" spans="1:6" ht="15.75">
      <c r="A1264" s="26"/>
      <c r="B1264" s="27"/>
      <c r="C1264" s="33" t="s">
        <v>693</v>
      </c>
      <c r="D1264" s="26"/>
      <c r="E1264" s="26"/>
      <c r="F1264" s="30"/>
    </row>
    <row r="1265" spans="1:6" ht="15.75">
      <c r="A1265" s="26"/>
      <c r="B1265" s="27"/>
      <c r="C1265" s="26"/>
      <c r="D1265" s="26"/>
      <c r="E1265" s="26"/>
      <c r="F1265" s="30"/>
    </row>
    <row r="1266" spans="1:255" ht="15.75">
      <c r="A1266" s="50"/>
      <c r="B1266" s="72"/>
      <c r="C1266" s="50"/>
      <c r="D1266" s="50"/>
      <c r="E1266" s="35" t="s">
        <v>106</v>
      </c>
      <c r="F1266" s="36">
        <f>SUM(F1263)</f>
        <v>3.359</v>
      </c>
      <c r="G1266" s="74"/>
      <c r="H1266" s="74"/>
      <c r="I1266" s="74"/>
      <c r="J1266" s="74"/>
      <c r="K1266" s="74"/>
      <c r="L1266" s="74"/>
      <c r="M1266" s="74"/>
      <c r="N1266" s="74"/>
      <c r="O1266" s="74"/>
      <c r="P1266" s="74"/>
      <c r="Q1266" s="74"/>
      <c r="R1266" s="74"/>
      <c r="S1266" s="74"/>
      <c r="T1266" s="74"/>
      <c r="U1266" s="74"/>
      <c r="V1266" s="74"/>
      <c r="W1266" s="74"/>
      <c r="X1266" s="74"/>
      <c r="Y1266" s="74"/>
      <c r="Z1266" s="74"/>
      <c r="AA1266" s="74"/>
      <c r="AB1266" s="74"/>
      <c r="AC1266" s="74"/>
      <c r="AD1266" s="74"/>
      <c r="AE1266" s="74"/>
      <c r="AF1266" s="74"/>
      <c r="AG1266" s="74"/>
      <c r="AH1266" s="74"/>
      <c r="AI1266" s="74"/>
      <c r="AJ1266" s="74"/>
      <c r="AK1266" s="74"/>
      <c r="AL1266" s="74"/>
      <c r="AM1266" s="74"/>
      <c r="AN1266" s="74"/>
      <c r="AO1266" s="74"/>
      <c r="AP1266" s="74"/>
      <c r="AQ1266" s="74"/>
      <c r="AR1266" s="74"/>
      <c r="AS1266" s="74"/>
      <c r="AT1266" s="74"/>
      <c r="AU1266" s="74"/>
      <c r="AV1266" s="74"/>
      <c r="AW1266" s="74"/>
      <c r="AX1266" s="74"/>
      <c r="AY1266" s="74"/>
      <c r="AZ1266" s="74"/>
      <c r="BA1266" s="74"/>
      <c r="BB1266" s="74"/>
      <c r="BC1266" s="74"/>
      <c r="BD1266" s="74"/>
      <c r="BE1266" s="74"/>
      <c r="BF1266" s="74"/>
      <c r="BG1266" s="74"/>
      <c r="BH1266" s="74"/>
      <c r="BI1266" s="74"/>
      <c r="BJ1266" s="74"/>
      <c r="BK1266" s="74"/>
      <c r="BL1266" s="74"/>
      <c r="BM1266" s="74"/>
      <c r="BN1266" s="74"/>
      <c r="BO1266" s="74"/>
      <c r="BP1266" s="74"/>
      <c r="BQ1266" s="74"/>
      <c r="BR1266" s="74"/>
      <c r="BS1266" s="74"/>
      <c r="BT1266" s="74"/>
      <c r="BU1266" s="74"/>
      <c r="BV1266" s="74"/>
      <c r="BW1266" s="74"/>
      <c r="BX1266" s="74"/>
      <c r="BY1266" s="74"/>
      <c r="BZ1266" s="74"/>
      <c r="CA1266" s="74"/>
      <c r="CB1266" s="74"/>
      <c r="CC1266" s="74"/>
      <c r="CD1266" s="74"/>
      <c r="CE1266" s="74"/>
      <c r="CF1266" s="74"/>
      <c r="CG1266" s="74"/>
      <c r="CH1266" s="74"/>
      <c r="CI1266" s="74"/>
      <c r="CJ1266" s="74"/>
      <c r="CK1266" s="74"/>
      <c r="CL1266" s="74"/>
      <c r="CM1266" s="74"/>
      <c r="CN1266" s="74"/>
      <c r="CO1266" s="74"/>
      <c r="CP1266" s="74"/>
      <c r="CQ1266" s="74"/>
      <c r="CR1266" s="74"/>
      <c r="CS1266" s="74"/>
      <c r="CT1266" s="74"/>
      <c r="CU1266" s="74"/>
      <c r="CV1266" s="74"/>
      <c r="CW1266" s="74"/>
      <c r="CX1266" s="74"/>
      <c r="CY1266" s="74"/>
      <c r="CZ1266" s="74"/>
      <c r="DA1266" s="74"/>
      <c r="DB1266" s="74"/>
      <c r="DC1266" s="74"/>
      <c r="DD1266" s="74"/>
      <c r="DE1266" s="74"/>
      <c r="DF1266" s="74"/>
      <c r="DG1266" s="74"/>
      <c r="DH1266" s="74"/>
      <c r="DI1266" s="74"/>
      <c r="DJ1266" s="74"/>
      <c r="DK1266" s="74"/>
      <c r="DL1266" s="74"/>
      <c r="DM1266" s="74"/>
      <c r="DN1266" s="74"/>
      <c r="DO1266" s="74"/>
      <c r="DP1266" s="74"/>
      <c r="DQ1266" s="74"/>
      <c r="DR1266" s="74"/>
      <c r="DS1266" s="74"/>
      <c r="DT1266" s="74"/>
      <c r="DU1266" s="74"/>
      <c r="DV1266" s="74"/>
      <c r="DW1266" s="74"/>
      <c r="DX1266" s="74"/>
      <c r="DY1266" s="74"/>
      <c r="DZ1266" s="74"/>
      <c r="EA1266" s="74"/>
      <c r="EB1266" s="74"/>
      <c r="EC1266" s="74"/>
      <c r="ED1266" s="74"/>
      <c r="EE1266" s="74"/>
      <c r="EF1266" s="74"/>
      <c r="EG1266" s="74"/>
      <c r="EH1266" s="74"/>
      <c r="EI1266" s="74"/>
      <c r="EJ1266" s="74"/>
      <c r="EK1266" s="74"/>
      <c r="EL1266" s="74"/>
      <c r="EM1266" s="74"/>
      <c r="EN1266" s="74"/>
      <c r="EO1266" s="74"/>
      <c r="EP1266" s="74"/>
      <c r="EQ1266" s="74"/>
      <c r="ER1266" s="74"/>
      <c r="ES1266" s="74"/>
      <c r="ET1266" s="74"/>
      <c r="EU1266" s="74"/>
      <c r="EV1266" s="74"/>
      <c r="EW1266" s="74"/>
      <c r="EX1266" s="74"/>
      <c r="EY1266" s="74"/>
      <c r="EZ1266" s="74"/>
      <c r="FA1266" s="74"/>
      <c r="FB1266" s="74"/>
      <c r="FC1266" s="74"/>
      <c r="FD1266" s="74"/>
      <c r="FE1266" s="74"/>
      <c r="FF1266" s="74"/>
      <c r="FG1266" s="74"/>
      <c r="FH1266" s="74"/>
      <c r="FI1266" s="74"/>
      <c r="FJ1266" s="74"/>
      <c r="FK1266" s="74"/>
      <c r="FL1266" s="74"/>
      <c r="FM1266" s="74"/>
      <c r="FN1266" s="74"/>
      <c r="FO1266" s="74"/>
      <c r="FP1266" s="74"/>
      <c r="FQ1266" s="74"/>
      <c r="FR1266" s="74"/>
      <c r="FS1266" s="74"/>
      <c r="FT1266" s="74"/>
      <c r="FU1266" s="74"/>
      <c r="FV1266" s="74"/>
      <c r="FW1266" s="74"/>
      <c r="FX1266" s="74"/>
      <c r="FY1266" s="74"/>
      <c r="FZ1266" s="74"/>
      <c r="GA1266" s="74"/>
      <c r="GB1266" s="74"/>
      <c r="GC1266" s="74"/>
      <c r="GD1266" s="74"/>
      <c r="GE1266" s="74"/>
      <c r="GF1266" s="74"/>
      <c r="GG1266" s="74"/>
      <c r="GH1266" s="74"/>
      <c r="GI1266" s="74"/>
      <c r="GJ1266" s="74"/>
      <c r="GK1266" s="74"/>
      <c r="GL1266" s="74"/>
      <c r="GM1266" s="74"/>
      <c r="GN1266" s="74"/>
      <c r="GO1266" s="74"/>
      <c r="GP1266" s="74"/>
      <c r="GQ1266" s="74"/>
      <c r="GR1266" s="74"/>
      <c r="GS1266" s="74"/>
      <c r="GT1266" s="74"/>
      <c r="GU1266" s="74"/>
      <c r="GV1266" s="74"/>
      <c r="GW1266" s="74"/>
      <c r="GX1266" s="74"/>
      <c r="GY1266" s="74"/>
      <c r="GZ1266" s="74"/>
      <c r="HA1266" s="74"/>
      <c r="HB1266" s="74"/>
      <c r="HC1266" s="74"/>
      <c r="HD1266" s="74"/>
      <c r="HE1266" s="74"/>
      <c r="HF1266" s="74"/>
      <c r="HG1266" s="74"/>
      <c r="HH1266" s="74"/>
      <c r="HI1266" s="74"/>
      <c r="HJ1266" s="74"/>
      <c r="HK1266" s="74"/>
      <c r="HL1266" s="74"/>
      <c r="HM1266" s="74"/>
      <c r="HN1266" s="74"/>
      <c r="HO1266" s="74"/>
      <c r="HP1266" s="74"/>
      <c r="HQ1266" s="74"/>
      <c r="HR1266" s="74"/>
      <c r="HS1266" s="74"/>
      <c r="HT1266" s="74"/>
      <c r="HU1266" s="74"/>
      <c r="HV1266" s="74"/>
      <c r="HW1266" s="74"/>
      <c r="HX1266" s="74"/>
      <c r="HY1266" s="74"/>
      <c r="HZ1266" s="74"/>
      <c r="IA1266" s="74"/>
      <c r="IB1266" s="74"/>
      <c r="IC1266" s="74"/>
      <c r="ID1266" s="74"/>
      <c r="IE1266" s="74"/>
      <c r="IF1266" s="74"/>
      <c r="IG1266" s="74"/>
      <c r="IH1266" s="74"/>
      <c r="II1266" s="74"/>
      <c r="IJ1266" s="74"/>
      <c r="IK1266" s="74"/>
      <c r="IL1266" s="74"/>
      <c r="IM1266" s="74"/>
      <c r="IN1266" s="74"/>
      <c r="IO1266" s="74"/>
      <c r="IP1266" s="74"/>
      <c r="IQ1266" s="74"/>
      <c r="IR1266" s="74"/>
      <c r="IS1266" s="74"/>
      <c r="IT1266" s="74"/>
      <c r="IU1266" s="74"/>
    </row>
    <row r="1267" spans="1:6" ht="15.75">
      <c r="A1267" s="26"/>
      <c r="B1267" s="27"/>
      <c r="C1267" s="26"/>
      <c r="D1267" s="26"/>
      <c r="E1267" s="26"/>
      <c r="F1267" s="30"/>
    </row>
    <row r="1268" spans="1:6" ht="15.75">
      <c r="A1268" s="33" t="s">
        <v>330</v>
      </c>
      <c r="B1268" s="27"/>
      <c r="C1268" s="33" t="s">
        <v>694</v>
      </c>
      <c r="D1268" s="26" t="s">
        <v>695</v>
      </c>
      <c r="E1268" s="26" t="s">
        <v>696</v>
      </c>
      <c r="F1268" s="30">
        <v>0.905</v>
      </c>
    </row>
    <row r="1269" spans="1:6" ht="15.75">
      <c r="A1269" s="26"/>
      <c r="B1269" s="27"/>
      <c r="C1269" s="33" t="s">
        <v>697</v>
      </c>
      <c r="D1269" s="26"/>
      <c r="E1269" s="26"/>
      <c r="F1269" s="30"/>
    </row>
    <row r="1270" spans="1:6" ht="15.75">
      <c r="A1270" s="26"/>
      <c r="B1270" s="27"/>
      <c r="C1270" s="33" t="s">
        <v>698</v>
      </c>
      <c r="D1270" s="26" t="s">
        <v>699</v>
      </c>
      <c r="E1270" s="26" t="s">
        <v>692</v>
      </c>
      <c r="F1270" s="30">
        <v>1.267</v>
      </c>
    </row>
    <row r="1271" spans="1:6" ht="15.75">
      <c r="A1271" s="26"/>
      <c r="B1271" s="27"/>
      <c r="C1271" s="33" t="s">
        <v>700</v>
      </c>
      <c r="D1271" s="26"/>
      <c r="E1271" s="26"/>
      <c r="F1271" s="30"/>
    </row>
    <row r="1272" spans="1:6" ht="15.75">
      <c r="A1272" s="26"/>
      <c r="B1272" s="27"/>
      <c r="C1272" s="26"/>
      <c r="D1272" s="26"/>
      <c r="E1272" s="35" t="s">
        <v>701</v>
      </c>
      <c r="F1272" s="36">
        <f>F1268+F1270</f>
        <v>2.1719999999999997</v>
      </c>
    </row>
    <row r="1273" spans="1:6" ht="15.75">
      <c r="A1273" s="26"/>
      <c r="B1273" s="27"/>
      <c r="C1273" s="26"/>
      <c r="D1273" s="26"/>
      <c r="E1273" s="26"/>
      <c r="F1273" s="30"/>
    </row>
    <row r="1274" spans="1:6" ht="15.75">
      <c r="A1274" s="26"/>
      <c r="B1274" s="27">
        <v>6006</v>
      </c>
      <c r="C1274" s="33" t="s">
        <v>702</v>
      </c>
      <c r="D1274" s="26" t="s">
        <v>161</v>
      </c>
      <c r="E1274" s="26" t="s">
        <v>699</v>
      </c>
      <c r="F1274" s="30">
        <v>0.71</v>
      </c>
    </row>
    <row r="1275" spans="1:6" ht="15.75">
      <c r="A1275" s="26"/>
      <c r="B1275" s="27"/>
      <c r="C1275" s="38" t="s">
        <v>117</v>
      </c>
      <c r="D1275" s="26"/>
      <c r="E1275" s="26"/>
      <c r="F1275" s="30"/>
    </row>
    <row r="1276" spans="1:6" ht="15.75">
      <c r="A1276" s="26"/>
      <c r="B1276" s="27"/>
      <c r="C1276" s="26"/>
      <c r="D1276" s="26"/>
      <c r="E1276" s="26"/>
      <c r="F1276" s="30"/>
    </row>
    <row r="1277" spans="1:6" ht="15.75">
      <c r="A1277" s="26"/>
      <c r="B1277" s="27">
        <v>6022</v>
      </c>
      <c r="C1277" s="33" t="s">
        <v>703</v>
      </c>
      <c r="D1277" s="26" t="s">
        <v>695</v>
      </c>
      <c r="E1277" s="26" t="s">
        <v>702</v>
      </c>
      <c r="F1277" s="30">
        <v>0.54</v>
      </c>
    </row>
    <row r="1278" spans="1:6" ht="15.75">
      <c r="A1278" s="26"/>
      <c r="B1278" s="27"/>
      <c r="C1278" s="33" t="s">
        <v>607</v>
      </c>
      <c r="D1278" s="26"/>
      <c r="E1278" s="26"/>
      <c r="F1278" s="30"/>
    </row>
    <row r="1279" spans="1:6" ht="15.75">
      <c r="A1279" s="26"/>
      <c r="B1279" s="27"/>
      <c r="C1279" s="38" t="s">
        <v>117</v>
      </c>
      <c r="D1279" s="26"/>
      <c r="E1279" s="26"/>
      <c r="F1279" s="30"/>
    </row>
    <row r="1280" spans="1:6" ht="15.75">
      <c r="A1280" s="26"/>
      <c r="B1280" s="27"/>
      <c r="C1280" s="26"/>
      <c r="D1280" s="26"/>
      <c r="E1280" s="26"/>
      <c r="F1280" s="30"/>
    </row>
    <row r="1281" spans="1:6" ht="15.75">
      <c r="A1281" s="26"/>
      <c r="B1281" s="27">
        <v>6024</v>
      </c>
      <c r="C1281" s="33" t="s">
        <v>704</v>
      </c>
      <c r="D1281" s="26" t="s">
        <v>695</v>
      </c>
      <c r="E1281" s="26" t="s">
        <v>705</v>
      </c>
      <c r="F1281" s="30">
        <v>0.27</v>
      </c>
    </row>
    <row r="1282" spans="1:6" ht="15.75">
      <c r="A1282" s="26"/>
      <c r="B1282" s="27"/>
      <c r="C1282" s="38" t="s">
        <v>117</v>
      </c>
      <c r="D1282" s="26"/>
      <c r="E1282" s="26"/>
      <c r="F1282" s="30"/>
    </row>
    <row r="1283" spans="1:255" ht="15.75">
      <c r="A1283" s="26"/>
      <c r="B1283" s="27"/>
      <c r="C1283" s="50"/>
      <c r="D1283" s="50"/>
      <c r="E1283" s="35" t="s">
        <v>124</v>
      </c>
      <c r="F1283" s="36">
        <f>SUM(F1268:F1281)-F1272</f>
        <v>3.6919999999999993</v>
      </c>
      <c r="G1283" s="74"/>
      <c r="H1283" s="74"/>
      <c r="I1283" s="74"/>
      <c r="J1283" s="74"/>
      <c r="K1283" s="74"/>
      <c r="L1283" s="74"/>
      <c r="M1283" s="74"/>
      <c r="N1283" s="74"/>
      <c r="O1283" s="74"/>
      <c r="P1283" s="74"/>
      <c r="Q1283" s="74"/>
      <c r="R1283" s="74"/>
      <c r="S1283" s="74"/>
      <c r="T1283" s="74"/>
      <c r="U1283" s="74"/>
      <c r="V1283" s="74"/>
      <c r="W1283" s="74"/>
      <c r="X1283" s="74"/>
      <c r="Y1283" s="74"/>
      <c r="Z1283" s="74"/>
      <c r="AA1283" s="74"/>
      <c r="AB1283" s="74"/>
      <c r="AC1283" s="74"/>
      <c r="AD1283" s="74"/>
      <c r="AE1283" s="74"/>
      <c r="AF1283" s="74"/>
      <c r="AG1283" s="74"/>
      <c r="AH1283" s="74"/>
      <c r="AI1283" s="74"/>
      <c r="AJ1283" s="74"/>
      <c r="AK1283" s="74"/>
      <c r="AL1283" s="74"/>
      <c r="AM1283" s="74"/>
      <c r="AN1283" s="74"/>
      <c r="AO1283" s="74"/>
      <c r="AP1283" s="74"/>
      <c r="AQ1283" s="74"/>
      <c r="AR1283" s="74"/>
      <c r="AS1283" s="74"/>
      <c r="AT1283" s="74"/>
      <c r="AU1283" s="74"/>
      <c r="AV1283" s="74"/>
      <c r="AW1283" s="74"/>
      <c r="AX1283" s="74"/>
      <c r="AY1283" s="74"/>
      <c r="AZ1283" s="74"/>
      <c r="BA1283" s="74"/>
      <c r="BB1283" s="74"/>
      <c r="BC1283" s="74"/>
      <c r="BD1283" s="74"/>
      <c r="BE1283" s="74"/>
      <c r="BF1283" s="74"/>
      <c r="BG1283" s="74"/>
      <c r="BH1283" s="74"/>
      <c r="BI1283" s="74"/>
      <c r="BJ1283" s="74"/>
      <c r="BK1283" s="74"/>
      <c r="BL1283" s="74"/>
      <c r="BM1283" s="74"/>
      <c r="BN1283" s="74"/>
      <c r="BO1283" s="74"/>
      <c r="BP1283" s="74"/>
      <c r="BQ1283" s="74"/>
      <c r="BR1283" s="74"/>
      <c r="BS1283" s="74"/>
      <c r="BT1283" s="74"/>
      <c r="BU1283" s="74"/>
      <c r="BV1283" s="74"/>
      <c r="BW1283" s="74"/>
      <c r="BX1283" s="74"/>
      <c r="BY1283" s="74"/>
      <c r="BZ1283" s="74"/>
      <c r="CA1283" s="74"/>
      <c r="CB1283" s="74"/>
      <c r="CC1283" s="74"/>
      <c r="CD1283" s="74"/>
      <c r="CE1283" s="74"/>
      <c r="CF1283" s="74"/>
      <c r="CG1283" s="74"/>
      <c r="CH1283" s="74"/>
      <c r="CI1283" s="74"/>
      <c r="CJ1283" s="74"/>
      <c r="CK1283" s="74"/>
      <c r="CL1283" s="74"/>
      <c r="CM1283" s="74"/>
      <c r="CN1283" s="74"/>
      <c r="CO1283" s="74"/>
      <c r="CP1283" s="74"/>
      <c r="CQ1283" s="74"/>
      <c r="CR1283" s="74"/>
      <c r="CS1283" s="74"/>
      <c r="CT1283" s="74"/>
      <c r="CU1283" s="74"/>
      <c r="CV1283" s="74"/>
      <c r="CW1283" s="74"/>
      <c r="CX1283" s="74"/>
      <c r="CY1283" s="74"/>
      <c r="CZ1283" s="74"/>
      <c r="DA1283" s="74"/>
      <c r="DB1283" s="74"/>
      <c r="DC1283" s="74"/>
      <c r="DD1283" s="74"/>
      <c r="DE1283" s="74"/>
      <c r="DF1283" s="74"/>
      <c r="DG1283" s="74"/>
      <c r="DH1283" s="74"/>
      <c r="DI1283" s="74"/>
      <c r="DJ1283" s="74"/>
      <c r="DK1283" s="74"/>
      <c r="DL1283" s="74"/>
      <c r="DM1283" s="74"/>
      <c r="DN1283" s="74"/>
      <c r="DO1283" s="74"/>
      <c r="DP1283" s="74"/>
      <c r="DQ1283" s="74"/>
      <c r="DR1283" s="74"/>
      <c r="DS1283" s="74"/>
      <c r="DT1283" s="74"/>
      <c r="DU1283" s="74"/>
      <c r="DV1283" s="74"/>
      <c r="DW1283" s="74"/>
      <c r="DX1283" s="74"/>
      <c r="DY1283" s="74"/>
      <c r="DZ1283" s="74"/>
      <c r="EA1283" s="74"/>
      <c r="EB1283" s="74"/>
      <c r="EC1283" s="74"/>
      <c r="ED1283" s="74"/>
      <c r="EE1283" s="74"/>
      <c r="EF1283" s="74"/>
      <c r="EG1283" s="74"/>
      <c r="EH1283" s="74"/>
      <c r="EI1283" s="74"/>
      <c r="EJ1283" s="74"/>
      <c r="EK1283" s="74"/>
      <c r="EL1283" s="74"/>
      <c r="EM1283" s="74"/>
      <c r="EN1283" s="74"/>
      <c r="EO1283" s="74"/>
      <c r="EP1283" s="74"/>
      <c r="EQ1283" s="74"/>
      <c r="ER1283" s="74"/>
      <c r="ES1283" s="74"/>
      <c r="ET1283" s="74"/>
      <c r="EU1283" s="74"/>
      <c r="EV1283" s="74"/>
      <c r="EW1283" s="74"/>
      <c r="EX1283" s="74"/>
      <c r="EY1283" s="74"/>
      <c r="EZ1283" s="74"/>
      <c r="FA1283" s="74"/>
      <c r="FB1283" s="74"/>
      <c r="FC1283" s="74"/>
      <c r="FD1283" s="74"/>
      <c r="FE1283" s="74"/>
      <c r="FF1283" s="74"/>
      <c r="FG1283" s="74"/>
      <c r="FH1283" s="74"/>
      <c r="FI1283" s="74"/>
      <c r="FJ1283" s="74"/>
      <c r="FK1283" s="74"/>
      <c r="FL1283" s="74"/>
      <c r="FM1283" s="74"/>
      <c r="FN1283" s="74"/>
      <c r="FO1283" s="74"/>
      <c r="FP1283" s="74"/>
      <c r="FQ1283" s="74"/>
      <c r="FR1283" s="74"/>
      <c r="FS1283" s="74"/>
      <c r="FT1283" s="74"/>
      <c r="FU1283" s="74"/>
      <c r="FV1283" s="74"/>
      <c r="FW1283" s="74"/>
      <c r="FX1283" s="74"/>
      <c r="FY1283" s="74"/>
      <c r="FZ1283" s="74"/>
      <c r="GA1283" s="74"/>
      <c r="GB1283" s="74"/>
      <c r="GC1283" s="74"/>
      <c r="GD1283" s="74"/>
      <c r="GE1283" s="74"/>
      <c r="GF1283" s="74"/>
      <c r="GG1283" s="74"/>
      <c r="GH1283" s="74"/>
      <c r="GI1283" s="74"/>
      <c r="GJ1283" s="74"/>
      <c r="GK1283" s="74"/>
      <c r="GL1283" s="74"/>
      <c r="GM1283" s="74"/>
      <c r="GN1283" s="74"/>
      <c r="GO1283" s="74"/>
      <c r="GP1283" s="74"/>
      <c r="GQ1283" s="74"/>
      <c r="GR1283" s="74"/>
      <c r="GS1283" s="74"/>
      <c r="GT1283" s="74"/>
      <c r="GU1283" s="74"/>
      <c r="GV1283" s="74"/>
      <c r="GW1283" s="74"/>
      <c r="GX1283" s="74"/>
      <c r="GY1283" s="74"/>
      <c r="GZ1283" s="74"/>
      <c r="HA1283" s="74"/>
      <c r="HB1283" s="74"/>
      <c r="HC1283" s="74"/>
      <c r="HD1283" s="74"/>
      <c r="HE1283" s="74"/>
      <c r="HF1283" s="74"/>
      <c r="HG1283" s="74"/>
      <c r="HH1283" s="74"/>
      <c r="HI1283" s="74"/>
      <c r="HJ1283" s="74"/>
      <c r="HK1283" s="74"/>
      <c r="HL1283" s="74"/>
      <c r="HM1283" s="74"/>
      <c r="HN1283" s="74"/>
      <c r="HO1283" s="74"/>
      <c r="HP1283" s="74"/>
      <c r="HQ1283" s="74"/>
      <c r="HR1283" s="74"/>
      <c r="HS1283" s="74"/>
      <c r="HT1283" s="74"/>
      <c r="HU1283" s="74"/>
      <c r="HV1283" s="74"/>
      <c r="HW1283" s="74"/>
      <c r="HX1283" s="74"/>
      <c r="HY1283" s="74"/>
      <c r="HZ1283" s="74"/>
      <c r="IA1283" s="74"/>
      <c r="IB1283" s="74"/>
      <c r="IC1283" s="74"/>
      <c r="ID1283" s="74"/>
      <c r="IE1283" s="74"/>
      <c r="IF1283" s="74"/>
      <c r="IG1283" s="74"/>
      <c r="IH1283" s="74"/>
      <c r="II1283" s="74"/>
      <c r="IJ1283" s="74"/>
      <c r="IK1283" s="74"/>
      <c r="IL1283" s="74"/>
      <c r="IM1283" s="74"/>
      <c r="IN1283" s="74"/>
      <c r="IO1283" s="74"/>
      <c r="IP1283" s="74"/>
      <c r="IQ1283" s="74"/>
      <c r="IR1283" s="74"/>
      <c r="IS1283" s="74"/>
      <c r="IT1283" s="74"/>
      <c r="IU1283" s="74"/>
    </row>
    <row r="1284" spans="1:6" ht="15.75">
      <c r="A1284" s="26"/>
      <c r="B1284" s="27"/>
      <c r="C1284" s="26"/>
      <c r="D1284" s="26"/>
      <c r="E1284" s="26"/>
      <c r="F1284" s="30"/>
    </row>
    <row r="1285" spans="1:6" ht="15.75">
      <c r="A1285" s="33" t="s">
        <v>236</v>
      </c>
      <c r="B1285" s="27">
        <v>6002</v>
      </c>
      <c r="C1285" s="33" t="s">
        <v>706</v>
      </c>
      <c r="D1285" s="26" t="s">
        <v>705</v>
      </c>
      <c r="E1285" s="26" t="s">
        <v>707</v>
      </c>
      <c r="F1285" s="30">
        <v>0.46</v>
      </c>
    </row>
    <row r="1286" spans="1:6" ht="15.75">
      <c r="A1286" s="26"/>
      <c r="B1286" s="27"/>
      <c r="C1286" s="38" t="s">
        <v>123</v>
      </c>
      <c r="D1286" s="26"/>
      <c r="E1286" s="26"/>
      <c r="F1286" s="30"/>
    </row>
    <row r="1287" spans="1:6" ht="15.75">
      <c r="A1287" s="26"/>
      <c r="B1287" s="27"/>
      <c r="C1287" s="26"/>
      <c r="D1287" s="26"/>
      <c r="E1287" s="26"/>
      <c r="F1287" s="30"/>
    </row>
    <row r="1288" spans="1:6" ht="15.75">
      <c r="A1288" s="26"/>
      <c r="B1288" s="27">
        <v>6004</v>
      </c>
      <c r="C1288" s="33" t="s">
        <v>708</v>
      </c>
      <c r="D1288" s="26" t="s">
        <v>699</v>
      </c>
      <c r="E1288" s="26" t="s">
        <v>692</v>
      </c>
      <c r="F1288" s="30">
        <v>0.53</v>
      </c>
    </row>
    <row r="1289" spans="1:6" ht="15.75">
      <c r="A1289" s="26"/>
      <c r="B1289" s="27"/>
      <c r="C1289" s="38" t="s">
        <v>123</v>
      </c>
      <c r="D1289" s="26"/>
      <c r="E1289" s="26"/>
      <c r="F1289" s="30"/>
    </row>
    <row r="1290" spans="1:6" ht="15.75">
      <c r="A1290" s="26"/>
      <c r="B1290" s="27"/>
      <c r="C1290" s="26"/>
      <c r="D1290" s="26"/>
      <c r="E1290" s="26"/>
      <c r="F1290" s="30"/>
    </row>
    <row r="1291" spans="1:6" ht="15.75">
      <c r="A1291" s="26"/>
      <c r="B1291" s="27">
        <v>6001</v>
      </c>
      <c r="C1291" s="33" t="s">
        <v>709</v>
      </c>
      <c r="D1291" s="26" t="s">
        <v>710</v>
      </c>
      <c r="E1291" s="26" t="s">
        <v>699</v>
      </c>
      <c r="F1291" s="30">
        <v>0.22</v>
      </c>
    </row>
    <row r="1292" spans="1:6" ht="15.75">
      <c r="A1292" s="26"/>
      <c r="B1292" s="27"/>
      <c r="C1292" s="38" t="s">
        <v>123</v>
      </c>
      <c r="D1292" s="26"/>
      <c r="E1292" s="26"/>
      <c r="F1292" s="30"/>
    </row>
    <row r="1293" spans="1:6" ht="15.75">
      <c r="A1293" s="26"/>
      <c r="B1293" s="27"/>
      <c r="C1293" s="26"/>
      <c r="D1293" s="26"/>
      <c r="E1293" s="26"/>
      <c r="F1293" s="30"/>
    </row>
    <row r="1294" spans="1:6" ht="15.75">
      <c r="A1294" s="26"/>
      <c r="B1294" s="27">
        <v>6003</v>
      </c>
      <c r="C1294" s="33" t="s">
        <v>711</v>
      </c>
      <c r="D1294" s="26" t="s">
        <v>699</v>
      </c>
      <c r="E1294" s="26" t="s">
        <v>712</v>
      </c>
      <c r="F1294" s="30">
        <v>0.36</v>
      </c>
    </row>
    <row r="1295" spans="1:6" ht="15.75">
      <c r="A1295" s="26"/>
      <c r="B1295" s="27"/>
      <c r="C1295" s="38" t="s">
        <v>123</v>
      </c>
      <c r="D1295" s="26"/>
      <c r="E1295" s="26"/>
      <c r="F1295" s="30"/>
    </row>
    <row r="1296" spans="1:6" ht="15.75">
      <c r="A1296" s="26"/>
      <c r="B1296" s="27"/>
      <c r="C1296" s="26"/>
      <c r="D1296" s="26"/>
      <c r="E1296" s="26"/>
      <c r="F1296" s="30"/>
    </row>
    <row r="1297" spans="1:6" ht="15.75">
      <c r="A1297" s="26"/>
      <c r="B1297" s="27">
        <v>6005</v>
      </c>
      <c r="C1297" s="33" t="s">
        <v>713</v>
      </c>
      <c r="D1297" s="26" t="s">
        <v>714</v>
      </c>
      <c r="E1297" s="26" t="s">
        <v>715</v>
      </c>
      <c r="F1297" s="30">
        <v>0.42</v>
      </c>
    </row>
    <row r="1298" spans="1:6" ht="15.75">
      <c r="A1298" s="26"/>
      <c r="B1298" s="27"/>
      <c r="C1298" s="38" t="s">
        <v>123</v>
      </c>
      <c r="D1298" s="26"/>
      <c r="E1298" s="26"/>
      <c r="F1298" s="30"/>
    </row>
    <row r="1299" spans="1:6" ht="15.75">
      <c r="A1299" s="26"/>
      <c r="B1299" s="27"/>
      <c r="C1299" s="38"/>
      <c r="D1299" s="26"/>
      <c r="E1299" s="26"/>
      <c r="F1299" s="30"/>
    </row>
    <row r="1300" spans="1:6" ht="15.75">
      <c r="A1300" s="26"/>
      <c r="B1300" s="27"/>
      <c r="C1300" s="38" t="s">
        <v>716</v>
      </c>
      <c r="D1300" s="26" t="s">
        <v>717</v>
      </c>
      <c r="E1300" s="26" t="s">
        <v>718</v>
      </c>
      <c r="F1300" s="34" t="s">
        <v>719</v>
      </c>
    </row>
    <row r="1301" spans="1:6" ht="15.75">
      <c r="A1301" s="26"/>
      <c r="B1301" s="27"/>
      <c r="C1301" s="38" t="s">
        <v>123</v>
      </c>
      <c r="D1301" s="26"/>
      <c r="E1301" s="26"/>
      <c r="F1301" s="30"/>
    </row>
    <row r="1302" spans="1:6" ht="15.75">
      <c r="A1302" s="26"/>
      <c r="B1302" s="27"/>
      <c r="C1302" s="26"/>
      <c r="D1302" s="26"/>
      <c r="E1302" s="26"/>
      <c r="F1302" s="30"/>
    </row>
    <row r="1303" spans="1:6" ht="15.75">
      <c r="A1303" s="26"/>
      <c r="B1303" s="27">
        <v>6007</v>
      </c>
      <c r="C1303" s="33" t="s">
        <v>720</v>
      </c>
      <c r="D1303" s="26" t="s">
        <v>721</v>
      </c>
      <c r="E1303" s="26" t="s">
        <v>722</v>
      </c>
      <c r="F1303" s="30">
        <v>0.24</v>
      </c>
    </row>
    <row r="1304" spans="1:6" ht="15.75">
      <c r="A1304" s="26"/>
      <c r="B1304" s="27"/>
      <c r="C1304" s="38" t="s">
        <v>123</v>
      </c>
      <c r="D1304" s="26"/>
      <c r="E1304" s="26"/>
      <c r="F1304" s="30"/>
    </row>
    <row r="1305" spans="1:6" ht="15.75">
      <c r="A1305" s="26"/>
      <c r="B1305" s="27"/>
      <c r="C1305" s="26"/>
      <c r="D1305" s="26"/>
      <c r="E1305" s="26"/>
      <c r="F1305" s="30"/>
    </row>
    <row r="1306" spans="1:6" ht="15.75">
      <c r="A1306" s="26"/>
      <c r="B1306" s="27">
        <v>6008</v>
      </c>
      <c r="C1306" s="33" t="s">
        <v>723</v>
      </c>
      <c r="D1306" s="26" t="s">
        <v>724</v>
      </c>
      <c r="E1306" s="26" t="s">
        <v>692</v>
      </c>
      <c r="F1306" s="30">
        <v>0.58</v>
      </c>
    </row>
    <row r="1307" spans="1:6" ht="15.75">
      <c r="A1307" s="26"/>
      <c r="B1307" s="27"/>
      <c r="C1307" s="38" t="s">
        <v>123</v>
      </c>
      <c r="D1307" s="26"/>
      <c r="E1307" s="26"/>
      <c r="F1307" s="30"/>
    </row>
    <row r="1308" spans="1:6" ht="15.75">
      <c r="A1308" s="26"/>
      <c r="B1308" s="27"/>
      <c r="C1308" s="26"/>
      <c r="D1308" s="26"/>
      <c r="E1308" s="26"/>
      <c r="F1308" s="30"/>
    </row>
    <row r="1309" spans="1:6" ht="15.75">
      <c r="A1309" s="26"/>
      <c r="B1309" s="27">
        <v>6009</v>
      </c>
      <c r="C1309" s="33" t="s">
        <v>293</v>
      </c>
      <c r="D1309" s="26" t="s">
        <v>725</v>
      </c>
      <c r="E1309" s="26" t="s">
        <v>709</v>
      </c>
      <c r="F1309" s="30">
        <v>0.12</v>
      </c>
    </row>
    <row r="1310" spans="1:6" ht="15.75">
      <c r="A1310" s="26"/>
      <c r="B1310" s="27"/>
      <c r="C1310" s="38" t="s">
        <v>123</v>
      </c>
      <c r="D1310" s="26"/>
      <c r="E1310" s="26"/>
      <c r="F1310" s="30"/>
    </row>
    <row r="1311" spans="1:6" ht="15.75">
      <c r="A1311" s="26"/>
      <c r="B1311" s="27"/>
      <c r="C1311" s="26"/>
      <c r="D1311" s="26"/>
      <c r="E1311" s="26"/>
      <c r="F1311" s="30"/>
    </row>
    <row r="1312" spans="1:6" ht="15.75">
      <c r="A1312" s="26"/>
      <c r="B1312" s="27">
        <v>6010</v>
      </c>
      <c r="C1312" s="33" t="s">
        <v>145</v>
      </c>
      <c r="D1312" s="26" t="s">
        <v>699</v>
      </c>
      <c r="E1312" s="26" t="s">
        <v>726</v>
      </c>
      <c r="F1312" s="30">
        <v>0.14</v>
      </c>
    </row>
    <row r="1313" spans="1:6" ht="15.75">
      <c r="A1313" s="26"/>
      <c r="B1313" s="27"/>
      <c r="C1313" s="38" t="s">
        <v>123</v>
      </c>
      <c r="D1313" s="26"/>
      <c r="E1313" s="26"/>
      <c r="F1313" s="30"/>
    </row>
    <row r="1314" spans="1:6" ht="15.75">
      <c r="A1314" s="26"/>
      <c r="B1314" s="27"/>
      <c r="C1314" s="26"/>
      <c r="D1314" s="26"/>
      <c r="E1314" s="26"/>
      <c r="F1314" s="30"/>
    </row>
    <row r="1315" spans="1:6" ht="15.75">
      <c r="A1315" s="26"/>
      <c r="B1315" s="27">
        <v>6012</v>
      </c>
      <c r="C1315" s="33" t="s">
        <v>59</v>
      </c>
      <c r="D1315" s="26" t="s">
        <v>728</v>
      </c>
      <c r="E1315" s="26" t="s">
        <v>729</v>
      </c>
      <c r="F1315" s="30">
        <v>0.02</v>
      </c>
    </row>
    <row r="1316" spans="1:6" ht="15.75">
      <c r="A1316" s="26"/>
      <c r="B1316" s="27"/>
      <c r="C1316" s="33" t="s">
        <v>58</v>
      </c>
      <c r="D1316" s="26"/>
      <c r="E1316" s="26"/>
      <c r="F1316" s="30"/>
    </row>
    <row r="1317" spans="1:6" ht="15.75">
      <c r="A1317" s="26"/>
      <c r="B1317" s="27"/>
      <c r="C1317" s="38" t="s">
        <v>123</v>
      </c>
      <c r="D1317" s="26"/>
      <c r="E1317" s="26"/>
      <c r="F1317" s="30"/>
    </row>
    <row r="1318" spans="1:6" ht="15.75">
      <c r="A1318" s="26"/>
      <c r="B1318" s="27"/>
      <c r="C1318" s="26"/>
      <c r="D1318" s="26"/>
      <c r="E1318" s="26"/>
      <c r="F1318" s="30"/>
    </row>
    <row r="1319" spans="1:6" ht="15.75">
      <c r="A1319" s="26"/>
      <c r="B1319" s="27">
        <v>6014</v>
      </c>
      <c r="C1319" s="33" t="s">
        <v>730</v>
      </c>
      <c r="D1319" s="26" t="s">
        <v>705</v>
      </c>
      <c r="E1319" s="26" t="s">
        <v>692</v>
      </c>
      <c r="F1319" s="30">
        <v>0.81</v>
      </c>
    </row>
    <row r="1320" spans="1:6" ht="15.75">
      <c r="A1320" s="26"/>
      <c r="B1320" s="27"/>
      <c r="C1320" s="38" t="s">
        <v>117</v>
      </c>
      <c r="D1320" s="26"/>
      <c r="E1320" s="26"/>
      <c r="F1320" s="30"/>
    </row>
    <row r="1321" spans="1:6" ht="15.75">
      <c r="A1321" s="26"/>
      <c r="B1321" s="27"/>
      <c r="C1321" s="26"/>
      <c r="D1321" s="26"/>
      <c r="E1321" s="26"/>
      <c r="F1321" s="30"/>
    </row>
    <row r="1322" spans="1:6" ht="15.75">
      <c r="A1322" s="26"/>
      <c r="B1322" s="27">
        <v>6018</v>
      </c>
      <c r="C1322" s="33" t="s">
        <v>731</v>
      </c>
      <c r="D1322" s="26" t="s">
        <v>699</v>
      </c>
      <c r="E1322" s="26" t="s">
        <v>712</v>
      </c>
      <c r="F1322" s="30">
        <v>0.76</v>
      </c>
    </row>
    <row r="1323" spans="1:6" ht="15.75">
      <c r="A1323" s="26"/>
      <c r="B1323" s="27"/>
      <c r="C1323" s="38" t="s">
        <v>117</v>
      </c>
      <c r="D1323" s="26"/>
      <c r="E1323" s="26"/>
      <c r="F1323" s="30"/>
    </row>
    <row r="1324" spans="1:6" ht="15.75">
      <c r="A1324" s="26"/>
      <c r="B1324" s="27"/>
      <c r="C1324" s="26"/>
      <c r="D1324" s="26"/>
      <c r="E1324" s="26"/>
      <c r="F1324" s="30"/>
    </row>
    <row r="1325" spans="1:6" ht="15.75">
      <c r="A1325" s="26"/>
      <c r="B1325" s="27">
        <v>6022</v>
      </c>
      <c r="C1325" s="33" t="s">
        <v>703</v>
      </c>
      <c r="D1325" s="26" t="s">
        <v>702</v>
      </c>
      <c r="E1325" s="26" t="s">
        <v>732</v>
      </c>
      <c r="F1325" s="30">
        <v>0.91</v>
      </c>
    </row>
    <row r="1326" spans="1:6" ht="15.75">
      <c r="A1326" s="26"/>
      <c r="B1326" s="27"/>
      <c r="C1326" s="33" t="s">
        <v>733</v>
      </c>
      <c r="D1326" s="26"/>
      <c r="E1326" s="26"/>
      <c r="F1326" s="30"/>
    </row>
    <row r="1327" spans="1:6" ht="15.75">
      <c r="A1327" s="26"/>
      <c r="B1327" s="27"/>
      <c r="C1327" s="38" t="s">
        <v>117</v>
      </c>
      <c r="D1327" s="26"/>
      <c r="E1327" s="26"/>
      <c r="F1327" s="30"/>
    </row>
    <row r="1328" spans="1:6" ht="15.75">
      <c r="A1328" s="26"/>
      <c r="B1328" s="27"/>
      <c r="C1328" s="26"/>
      <c r="D1328" s="26"/>
      <c r="E1328" s="26"/>
      <c r="F1328" s="30"/>
    </row>
    <row r="1329" spans="1:6" ht="15.75">
      <c r="A1329" s="26"/>
      <c r="B1329" s="27">
        <v>6025</v>
      </c>
      <c r="C1329" s="33" t="s">
        <v>309</v>
      </c>
      <c r="D1329" s="26" t="s">
        <v>734</v>
      </c>
      <c r="E1329" s="26" t="s">
        <v>735</v>
      </c>
      <c r="F1329" s="30">
        <v>0.29</v>
      </c>
    </row>
    <row r="1330" spans="1:6" ht="15.75">
      <c r="A1330" s="26"/>
      <c r="B1330" s="27"/>
      <c r="C1330" s="38" t="s">
        <v>123</v>
      </c>
      <c r="D1330" s="26"/>
      <c r="E1330" s="26"/>
      <c r="F1330" s="30"/>
    </row>
    <row r="1331" spans="1:6" ht="15.75">
      <c r="A1331" s="26"/>
      <c r="B1331" s="27"/>
      <c r="C1331" s="26"/>
      <c r="D1331" s="26"/>
      <c r="E1331" s="26"/>
      <c r="F1331" s="30"/>
    </row>
    <row r="1332" spans="1:6" ht="15.75">
      <c r="A1332" s="26"/>
      <c r="B1332" s="27">
        <v>6026</v>
      </c>
      <c r="C1332" s="33" t="s">
        <v>674</v>
      </c>
      <c r="D1332" s="26" t="s">
        <v>699</v>
      </c>
      <c r="E1332" s="26" t="s">
        <v>699</v>
      </c>
      <c r="F1332" s="30">
        <v>0.53</v>
      </c>
    </row>
    <row r="1333" spans="1:6" ht="15.75">
      <c r="A1333" s="26"/>
      <c r="B1333" s="27"/>
      <c r="C1333" s="38" t="s">
        <v>123</v>
      </c>
      <c r="D1333" s="26"/>
      <c r="E1333" s="26"/>
      <c r="F1333" s="30"/>
    </row>
    <row r="1334" spans="1:6" ht="15.75">
      <c r="A1334" s="26"/>
      <c r="B1334" s="27"/>
      <c r="C1334" s="26"/>
      <c r="D1334" s="26"/>
      <c r="E1334" s="26"/>
      <c r="F1334" s="30"/>
    </row>
    <row r="1335" spans="1:6" ht="15.75">
      <c r="A1335" s="26"/>
      <c r="B1335" s="27">
        <v>6027</v>
      </c>
      <c r="C1335" s="33" t="s">
        <v>736</v>
      </c>
      <c r="D1335" s="26" t="s">
        <v>709</v>
      </c>
      <c r="E1335" s="26" t="s">
        <v>737</v>
      </c>
      <c r="F1335" s="30">
        <v>0.2</v>
      </c>
    </row>
    <row r="1336" spans="1:6" ht="15.75">
      <c r="A1336" s="26"/>
      <c r="B1336" s="27"/>
      <c r="C1336" s="38" t="s">
        <v>123</v>
      </c>
      <c r="D1336" s="26"/>
      <c r="E1336" s="26"/>
      <c r="F1336" s="30"/>
    </row>
    <row r="1337" spans="1:6" ht="15.75">
      <c r="A1337" s="26"/>
      <c r="B1337" s="27"/>
      <c r="C1337" s="26"/>
      <c r="D1337" s="26"/>
      <c r="E1337" s="26"/>
      <c r="F1337" s="30"/>
    </row>
    <row r="1338" spans="1:6" ht="15.75">
      <c r="A1338" s="26"/>
      <c r="B1338" s="27">
        <v>6028</v>
      </c>
      <c r="C1338" s="33" t="s">
        <v>738</v>
      </c>
      <c r="D1338" s="26" t="s">
        <v>712</v>
      </c>
      <c r="E1338" s="26" t="s">
        <v>739</v>
      </c>
      <c r="F1338" s="30">
        <v>0.44</v>
      </c>
    </row>
    <row r="1339" spans="1:6" ht="15.75">
      <c r="A1339" s="26"/>
      <c r="B1339" s="27"/>
      <c r="C1339" s="38" t="s">
        <v>123</v>
      </c>
      <c r="D1339" s="26"/>
      <c r="E1339" s="26"/>
      <c r="F1339" s="30"/>
    </row>
    <row r="1340" spans="1:6" ht="15.75">
      <c r="A1340" s="26"/>
      <c r="B1340" s="27"/>
      <c r="C1340" s="26"/>
      <c r="D1340" s="26"/>
      <c r="E1340" s="26"/>
      <c r="F1340" s="30"/>
    </row>
    <row r="1341" spans="1:6" ht="15.75">
      <c r="A1341" s="26"/>
      <c r="B1341" s="27">
        <v>6030</v>
      </c>
      <c r="C1341" s="33" t="s">
        <v>740</v>
      </c>
      <c r="D1341" s="26" t="s">
        <v>727</v>
      </c>
      <c r="E1341" s="26" t="s">
        <v>731</v>
      </c>
      <c r="F1341" s="30">
        <v>0.19</v>
      </c>
    </row>
    <row r="1342" spans="1:6" ht="15.75">
      <c r="A1342" s="26"/>
      <c r="B1342" s="27"/>
      <c r="C1342" s="38" t="s">
        <v>123</v>
      </c>
      <c r="D1342" s="26"/>
      <c r="E1342" s="26"/>
      <c r="F1342" s="30"/>
    </row>
    <row r="1343" spans="1:6" ht="15.75">
      <c r="A1343" s="26"/>
      <c r="B1343" s="27"/>
      <c r="C1343" s="26"/>
      <c r="D1343" s="26"/>
      <c r="E1343" s="26"/>
      <c r="F1343" s="30"/>
    </row>
    <row r="1344" spans="1:6" ht="15.75">
      <c r="A1344" s="26"/>
      <c r="B1344" s="27">
        <v>6032</v>
      </c>
      <c r="C1344" s="33" t="s">
        <v>1064</v>
      </c>
      <c r="D1344" s="26" t="s">
        <v>699</v>
      </c>
      <c r="E1344" s="26" t="s">
        <v>738</v>
      </c>
      <c r="F1344" s="30">
        <v>0.09</v>
      </c>
    </row>
    <row r="1345" spans="1:6" ht="15.75">
      <c r="A1345" s="26"/>
      <c r="B1345" s="27"/>
      <c r="C1345" s="33" t="s">
        <v>123</v>
      </c>
      <c r="D1345" s="26"/>
      <c r="E1345" s="26"/>
      <c r="F1345" s="30"/>
    </row>
    <row r="1346" spans="1:6" ht="15.75">
      <c r="A1346" s="26"/>
      <c r="B1346" s="27"/>
      <c r="C1346" s="38"/>
      <c r="D1346" s="26"/>
      <c r="E1346" s="26"/>
      <c r="F1346" s="30"/>
    </row>
    <row r="1347" spans="1:255" ht="15.75">
      <c r="A1347" s="50"/>
      <c r="B1347" s="72"/>
      <c r="C1347" s="73"/>
      <c r="D1347" s="50"/>
      <c r="E1347" s="35" t="s">
        <v>169</v>
      </c>
      <c r="F1347" s="36">
        <f>SUM(F1285:F1344)</f>
        <v>7.310000000000001</v>
      </c>
      <c r="G1347" s="74"/>
      <c r="H1347" s="74"/>
      <c r="I1347" s="74"/>
      <c r="J1347" s="74"/>
      <c r="K1347" s="74"/>
      <c r="L1347" s="74"/>
      <c r="M1347" s="74"/>
      <c r="N1347" s="74"/>
      <c r="O1347" s="74"/>
      <c r="P1347" s="74"/>
      <c r="Q1347" s="74"/>
      <c r="R1347" s="74"/>
      <c r="S1347" s="74"/>
      <c r="T1347" s="74"/>
      <c r="U1347" s="74"/>
      <c r="V1347" s="74"/>
      <c r="W1347" s="74"/>
      <c r="X1347" s="74"/>
      <c r="Y1347" s="74"/>
      <c r="Z1347" s="74"/>
      <c r="AA1347" s="74"/>
      <c r="AB1347" s="74"/>
      <c r="AC1347" s="74"/>
      <c r="AD1347" s="74"/>
      <c r="AE1347" s="74"/>
      <c r="AF1347" s="74"/>
      <c r="AG1347" s="74"/>
      <c r="AH1347" s="74"/>
      <c r="AI1347" s="74"/>
      <c r="AJ1347" s="74"/>
      <c r="AK1347" s="74"/>
      <c r="AL1347" s="74"/>
      <c r="AM1347" s="74"/>
      <c r="AN1347" s="74"/>
      <c r="AO1347" s="74"/>
      <c r="AP1347" s="74"/>
      <c r="AQ1347" s="74"/>
      <c r="AR1347" s="74"/>
      <c r="AS1347" s="74"/>
      <c r="AT1347" s="74"/>
      <c r="AU1347" s="74"/>
      <c r="AV1347" s="74"/>
      <c r="AW1347" s="74"/>
      <c r="AX1347" s="74"/>
      <c r="AY1347" s="74"/>
      <c r="AZ1347" s="74"/>
      <c r="BA1347" s="74"/>
      <c r="BB1347" s="74"/>
      <c r="BC1347" s="74"/>
      <c r="BD1347" s="74"/>
      <c r="BE1347" s="74"/>
      <c r="BF1347" s="74"/>
      <c r="BG1347" s="74"/>
      <c r="BH1347" s="74"/>
      <c r="BI1347" s="74"/>
      <c r="BJ1347" s="74"/>
      <c r="BK1347" s="74"/>
      <c r="BL1347" s="74"/>
      <c r="BM1347" s="74"/>
      <c r="BN1347" s="74"/>
      <c r="BO1347" s="74"/>
      <c r="BP1347" s="74"/>
      <c r="BQ1347" s="74"/>
      <c r="BR1347" s="74"/>
      <c r="BS1347" s="74"/>
      <c r="BT1347" s="74"/>
      <c r="BU1347" s="74"/>
      <c r="BV1347" s="74"/>
      <c r="BW1347" s="74"/>
      <c r="BX1347" s="74"/>
      <c r="BY1347" s="74"/>
      <c r="BZ1347" s="74"/>
      <c r="CA1347" s="74"/>
      <c r="CB1347" s="74"/>
      <c r="CC1347" s="74"/>
      <c r="CD1347" s="74"/>
      <c r="CE1347" s="74"/>
      <c r="CF1347" s="74"/>
      <c r="CG1347" s="74"/>
      <c r="CH1347" s="74"/>
      <c r="CI1347" s="74"/>
      <c r="CJ1347" s="74"/>
      <c r="CK1347" s="74"/>
      <c r="CL1347" s="74"/>
      <c r="CM1347" s="74"/>
      <c r="CN1347" s="74"/>
      <c r="CO1347" s="74"/>
      <c r="CP1347" s="74"/>
      <c r="CQ1347" s="74"/>
      <c r="CR1347" s="74"/>
      <c r="CS1347" s="74"/>
      <c r="CT1347" s="74"/>
      <c r="CU1347" s="74"/>
      <c r="CV1347" s="74"/>
      <c r="CW1347" s="74"/>
      <c r="CX1347" s="74"/>
      <c r="CY1347" s="74"/>
      <c r="CZ1347" s="74"/>
      <c r="DA1347" s="74"/>
      <c r="DB1347" s="74"/>
      <c r="DC1347" s="74"/>
      <c r="DD1347" s="74"/>
      <c r="DE1347" s="74"/>
      <c r="DF1347" s="74"/>
      <c r="DG1347" s="74"/>
      <c r="DH1347" s="74"/>
      <c r="DI1347" s="74"/>
      <c r="DJ1347" s="74"/>
      <c r="DK1347" s="74"/>
      <c r="DL1347" s="74"/>
      <c r="DM1347" s="74"/>
      <c r="DN1347" s="74"/>
      <c r="DO1347" s="74"/>
      <c r="DP1347" s="74"/>
      <c r="DQ1347" s="74"/>
      <c r="DR1347" s="74"/>
      <c r="DS1347" s="74"/>
      <c r="DT1347" s="74"/>
      <c r="DU1347" s="74"/>
      <c r="DV1347" s="74"/>
      <c r="DW1347" s="74"/>
      <c r="DX1347" s="74"/>
      <c r="DY1347" s="74"/>
      <c r="DZ1347" s="74"/>
      <c r="EA1347" s="74"/>
      <c r="EB1347" s="74"/>
      <c r="EC1347" s="74"/>
      <c r="ED1347" s="74"/>
      <c r="EE1347" s="74"/>
      <c r="EF1347" s="74"/>
      <c r="EG1347" s="74"/>
      <c r="EH1347" s="74"/>
      <c r="EI1347" s="74"/>
      <c r="EJ1347" s="74"/>
      <c r="EK1347" s="74"/>
      <c r="EL1347" s="74"/>
      <c r="EM1347" s="74"/>
      <c r="EN1347" s="74"/>
      <c r="EO1347" s="74"/>
      <c r="EP1347" s="74"/>
      <c r="EQ1347" s="74"/>
      <c r="ER1347" s="74"/>
      <c r="ES1347" s="74"/>
      <c r="ET1347" s="74"/>
      <c r="EU1347" s="74"/>
      <c r="EV1347" s="74"/>
      <c r="EW1347" s="74"/>
      <c r="EX1347" s="74"/>
      <c r="EY1347" s="74"/>
      <c r="EZ1347" s="74"/>
      <c r="FA1347" s="74"/>
      <c r="FB1347" s="74"/>
      <c r="FC1347" s="74"/>
      <c r="FD1347" s="74"/>
      <c r="FE1347" s="74"/>
      <c r="FF1347" s="74"/>
      <c r="FG1347" s="74"/>
      <c r="FH1347" s="74"/>
      <c r="FI1347" s="74"/>
      <c r="FJ1347" s="74"/>
      <c r="FK1347" s="74"/>
      <c r="FL1347" s="74"/>
      <c r="FM1347" s="74"/>
      <c r="FN1347" s="74"/>
      <c r="FO1347" s="74"/>
      <c r="FP1347" s="74"/>
      <c r="FQ1347" s="74"/>
      <c r="FR1347" s="74"/>
      <c r="FS1347" s="74"/>
      <c r="FT1347" s="74"/>
      <c r="FU1347" s="74"/>
      <c r="FV1347" s="74"/>
      <c r="FW1347" s="74"/>
      <c r="FX1347" s="74"/>
      <c r="FY1347" s="74"/>
      <c r="FZ1347" s="74"/>
      <c r="GA1347" s="74"/>
      <c r="GB1347" s="74"/>
      <c r="GC1347" s="74"/>
      <c r="GD1347" s="74"/>
      <c r="GE1347" s="74"/>
      <c r="GF1347" s="74"/>
      <c r="GG1347" s="74"/>
      <c r="GH1347" s="74"/>
      <c r="GI1347" s="74"/>
      <c r="GJ1347" s="74"/>
      <c r="GK1347" s="74"/>
      <c r="GL1347" s="74"/>
      <c r="GM1347" s="74"/>
      <c r="GN1347" s="74"/>
      <c r="GO1347" s="74"/>
      <c r="GP1347" s="74"/>
      <c r="GQ1347" s="74"/>
      <c r="GR1347" s="74"/>
      <c r="GS1347" s="74"/>
      <c r="GT1347" s="74"/>
      <c r="GU1347" s="74"/>
      <c r="GV1347" s="74"/>
      <c r="GW1347" s="74"/>
      <c r="GX1347" s="74"/>
      <c r="GY1347" s="74"/>
      <c r="GZ1347" s="74"/>
      <c r="HA1347" s="74"/>
      <c r="HB1347" s="74"/>
      <c r="HC1347" s="74"/>
      <c r="HD1347" s="74"/>
      <c r="HE1347" s="74"/>
      <c r="HF1347" s="74"/>
      <c r="HG1347" s="74"/>
      <c r="HH1347" s="74"/>
      <c r="HI1347" s="74"/>
      <c r="HJ1347" s="74"/>
      <c r="HK1347" s="74"/>
      <c r="HL1347" s="74"/>
      <c r="HM1347" s="74"/>
      <c r="HN1347" s="74"/>
      <c r="HO1347" s="74"/>
      <c r="HP1347" s="74"/>
      <c r="HQ1347" s="74"/>
      <c r="HR1347" s="74"/>
      <c r="HS1347" s="74"/>
      <c r="HT1347" s="74"/>
      <c r="HU1347" s="74"/>
      <c r="HV1347" s="74"/>
      <c r="HW1347" s="74"/>
      <c r="HX1347" s="74"/>
      <c r="HY1347" s="74"/>
      <c r="HZ1347" s="74"/>
      <c r="IA1347" s="74"/>
      <c r="IB1347" s="74"/>
      <c r="IC1347" s="74"/>
      <c r="ID1347" s="74"/>
      <c r="IE1347" s="74"/>
      <c r="IF1347" s="74"/>
      <c r="IG1347" s="74"/>
      <c r="IH1347" s="74"/>
      <c r="II1347" s="74"/>
      <c r="IJ1347" s="74"/>
      <c r="IK1347" s="74"/>
      <c r="IL1347" s="74"/>
      <c r="IM1347" s="74"/>
      <c r="IN1347" s="74"/>
      <c r="IO1347" s="74"/>
      <c r="IP1347" s="74"/>
      <c r="IQ1347" s="74"/>
      <c r="IR1347" s="74"/>
      <c r="IS1347" s="74"/>
      <c r="IT1347" s="74"/>
      <c r="IU1347" s="74"/>
    </row>
    <row r="1348" spans="1:6" ht="15.75">
      <c r="A1348" s="26"/>
      <c r="B1348" s="27"/>
      <c r="C1348" s="37"/>
      <c r="D1348" s="26"/>
      <c r="E1348" s="26"/>
      <c r="F1348" s="36">
        <f>(SUM(F1259:F1347)-F1272)/2</f>
        <v>15.946</v>
      </c>
    </row>
    <row r="1349" spans="1:6" ht="15.75">
      <c r="A1349" s="26"/>
      <c r="B1349" s="27"/>
      <c r="C1349" s="37"/>
      <c r="D1349" s="26"/>
      <c r="E1349" s="26"/>
      <c r="F1349" s="30"/>
    </row>
    <row r="1350" spans="1:6" ht="15.75">
      <c r="A1350" s="26"/>
      <c r="B1350" s="27"/>
      <c r="C1350" s="37"/>
      <c r="D1350" s="23" t="s">
        <v>29</v>
      </c>
      <c r="E1350" s="26"/>
      <c r="F1350" s="30"/>
    </row>
    <row r="1351" spans="1:7" ht="15.75">
      <c r="A1351" s="26"/>
      <c r="B1351" s="27"/>
      <c r="C1351" s="37"/>
      <c r="D1351" s="26"/>
      <c r="E1351" s="26"/>
      <c r="F1351" s="30"/>
      <c r="G1351" s="80"/>
    </row>
    <row r="1352" spans="1:6" ht="15.75">
      <c r="A1352" s="33" t="s">
        <v>359</v>
      </c>
      <c r="B1352" s="27"/>
      <c r="C1352" s="33" t="s">
        <v>377</v>
      </c>
      <c r="D1352" s="26" t="s">
        <v>741</v>
      </c>
      <c r="E1352" s="26" t="s">
        <v>742</v>
      </c>
      <c r="F1352" s="30">
        <v>0.085</v>
      </c>
    </row>
    <row r="1353" spans="1:6" ht="15.75">
      <c r="A1353" s="26"/>
      <c r="B1353" s="27"/>
      <c r="C1353" s="26"/>
      <c r="D1353" s="26"/>
      <c r="E1353" s="26"/>
      <c r="F1353" s="30"/>
    </row>
    <row r="1354" spans="1:6" ht="15.75">
      <c r="A1354" s="26"/>
      <c r="B1354" s="27"/>
      <c r="C1354" s="33" t="s">
        <v>743</v>
      </c>
      <c r="D1354" s="26" t="s">
        <v>692</v>
      </c>
      <c r="E1354" s="26" t="s">
        <v>53</v>
      </c>
      <c r="F1354" s="30">
        <v>1.02</v>
      </c>
    </row>
    <row r="1355" spans="1:6" ht="15.75">
      <c r="A1355" s="26"/>
      <c r="B1355" s="27"/>
      <c r="C1355" s="26"/>
      <c r="D1355" s="26"/>
      <c r="E1355" s="26"/>
      <c r="F1355" s="30"/>
    </row>
    <row r="1356" spans="1:255" ht="15.75">
      <c r="A1356" s="50"/>
      <c r="B1356" s="72"/>
      <c r="C1356" s="50"/>
      <c r="D1356" s="50"/>
      <c r="E1356" s="35" t="s">
        <v>106</v>
      </c>
      <c r="F1356" s="36">
        <f>SUM(F1352:F1354)</f>
        <v>1.105</v>
      </c>
      <c r="G1356" s="74"/>
      <c r="H1356" s="74"/>
      <c r="I1356" s="74"/>
      <c r="J1356" s="74"/>
      <c r="K1356" s="74"/>
      <c r="L1356" s="74"/>
      <c r="M1356" s="74"/>
      <c r="N1356" s="74"/>
      <c r="O1356" s="74"/>
      <c r="P1356" s="74"/>
      <c r="Q1356" s="74"/>
      <c r="R1356" s="74"/>
      <c r="S1356" s="74"/>
      <c r="T1356" s="74"/>
      <c r="U1356" s="74"/>
      <c r="V1356" s="74"/>
      <c r="W1356" s="74"/>
      <c r="X1356" s="74"/>
      <c r="Y1356" s="74"/>
      <c r="Z1356" s="74"/>
      <c r="AA1356" s="74"/>
      <c r="AB1356" s="74"/>
      <c r="AC1356" s="74"/>
      <c r="AD1356" s="74"/>
      <c r="AE1356" s="74"/>
      <c r="AF1356" s="74"/>
      <c r="AG1356" s="74"/>
      <c r="AH1356" s="74"/>
      <c r="AI1356" s="74"/>
      <c r="AJ1356" s="74"/>
      <c r="AK1356" s="74"/>
      <c r="AL1356" s="74"/>
      <c r="AM1356" s="74"/>
      <c r="AN1356" s="74"/>
      <c r="AO1356" s="74"/>
      <c r="AP1356" s="74"/>
      <c r="AQ1356" s="74"/>
      <c r="AR1356" s="74"/>
      <c r="AS1356" s="74"/>
      <c r="AT1356" s="74"/>
      <c r="AU1356" s="74"/>
      <c r="AV1356" s="74"/>
      <c r="AW1356" s="74"/>
      <c r="AX1356" s="74"/>
      <c r="AY1356" s="74"/>
      <c r="AZ1356" s="74"/>
      <c r="BA1356" s="74"/>
      <c r="BB1356" s="74"/>
      <c r="BC1356" s="74"/>
      <c r="BD1356" s="74"/>
      <c r="BE1356" s="74"/>
      <c r="BF1356" s="74"/>
      <c r="BG1356" s="74"/>
      <c r="BH1356" s="74"/>
      <c r="BI1356" s="74"/>
      <c r="BJ1356" s="74"/>
      <c r="BK1356" s="74"/>
      <c r="BL1356" s="74"/>
      <c r="BM1356" s="74"/>
      <c r="BN1356" s="74"/>
      <c r="BO1356" s="74"/>
      <c r="BP1356" s="74"/>
      <c r="BQ1356" s="74"/>
      <c r="BR1356" s="74"/>
      <c r="BS1356" s="74"/>
      <c r="BT1356" s="74"/>
      <c r="BU1356" s="74"/>
      <c r="BV1356" s="74"/>
      <c r="BW1356" s="74"/>
      <c r="BX1356" s="74"/>
      <c r="BY1356" s="74"/>
      <c r="BZ1356" s="74"/>
      <c r="CA1356" s="74"/>
      <c r="CB1356" s="74"/>
      <c r="CC1356" s="74"/>
      <c r="CD1356" s="74"/>
      <c r="CE1356" s="74"/>
      <c r="CF1356" s="74"/>
      <c r="CG1356" s="74"/>
      <c r="CH1356" s="74"/>
      <c r="CI1356" s="74"/>
      <c r="CJ1356" s="74"/>
      <c r="CK1356" s="74"/>
      <c r="CL1356" s="74"/>
      <c r="CM1356" s="74"/>
      <c r="CN1356" s="74"/>
      <c r="CO1356" s="74"/>
      <c r="CP1356" s="74"/>
      <c r="CQ1356" s="74"/>
      <c r="CR1356" s="74"/>
      <c r="CS1356" s="74"/>
      <c r="CT1356" s="74"/>
      <c r="CU1356" s="74"/>
      <c r="CV1356" s="74"/>
      <c r="CW1356" s="74"/>
      <c r="CX1356" s="74"/>
      <c r="CY1356" s="74"/>
      <c r="CZ1356" s="74"/>
      <c r="DA1356" s="74"/>
      <c r="DB1356" s="74"/>
      <c r="DC1356" s="74"/>
      <c r="DD1356" s="74"/>
      <c r="DE1356" s="74"/>
      <c r="DF1356" s="74"/>
      <c r="DG1356" s="74"/>
      <c r="DH1356" s="74"/>
      <c r="DI1356" s="74"/>
      <c r="DJ1356" s="74"/>
      <c r="DK1356" s="74"/>
      <c r="DL1356" s="74"/>
      <c r="DM1356" s="74"/>
      <c r="DN1356" s="74"/>
      <c r="DO1356" s="74"/>
      <c r="DP1356" s="74"/>
      <c r="DQ1356" s="74"/>
      <c r="DR1356" s="74"/>
      <c r="DS1356" s="74"/>
      <c r="DT1356" s="74"/>
      <c r="DU1356" s="74"/>
      <c r="DV1356" s="74"/>
      <c r="DW1356" s="74"/>
      <c r="DX1356" s="74"/>
      <c r="DY1356" s="74"/>
      <c r="DZ1356" s="74"/>
      <c r="EA1356" s="74"/>
      <c r="EB1356" s="74"/>
      <c r="EC1356" s="74"/>
      <c r="ED1356" s="74"/>
      <c r="EE1356" s="74"/>
      <c r="EF1356" s="74"/>
      <c r="EG1356" s="74"/>
      <c r="EH1356" s="74"/>
      <c r="EI1356" s="74"/>
      <c r="EJ1356" s="74"/>
      <c r="EK1356" s="74"/>
      <c r="EL1356" s="74"/>
      <c r="EM1356" s="74"/>
      <c r="EN1356" s="74"/>
      <c r="EO1356" s="74"/>
      <c r="EP1356" s="74"/>
      <c r="EQ1356" s="74"/>
      <c r="ER1356" s="74"/>
      <c r="ES1356" s="74"/>
      <c r="ET1356" s="74"/>
      <c r="EU1356" s="74"/>
      <c r="EV1356" s="74"/>
      <c r="EW1356" s="74"/>
      <c r="EX1356" s="74"/>
      <c r="EY1356" s="74"/>
      <c r="EZ1356" s="74"/>
      <c r="FA1356" s="74"/>
      <c r="FB1356" s="74"/>
      <c r="FC1356" s="74"/>
      <c r="FD1356" s="74"/>
      <c r="FE1356" s="74"/>
      <c r="FF1356" s="74"/>
      <c r="FG1356" s="74"/>
      <c r="FH1356" s="74"/>
      <c r="FI1356" s="74"/>
      <c r="FJ1356" s="74"/>
      <c r="FK1356" s="74"/>
      <c r="FL1356" s="74"/>
      <c r="FM1356" s="74"/>
      <c r="FN1356" s="74"/>
      <c r="FO1356" s="74"/>
      <c r="FP1356" s="74"/>
      <c r="FQ1356" s="74"/>
      <c r="FR1356" s="74"/>
      <c r="FS1356" s="74"/>
      <c r="FT1356" s="74"/>
      <c r="FU1356" s="74"/>
      <c r="FV1356" s="74"/>
      <c r="FW1356" s="74"/>
      <c r="FX1356" s="74"/>
      <c r="FY1356" s="74"/>
      <c r="FZ1356" s="74"/>
      <c r="GA1356" s="74"/>
      <c r="GB1356" s="74"/>
      <c r="GC1356" s="74"/>
      <c r="GD1356" s="74"/>
      <c r="GE1356" s="74"/>
      <c r="GF1356" s="74"/>
      <c r="GG1356" s="74"/>
      <c r="GH1356" s="74"/>
      <c r="GI1356" s="74"/>
      <c r="GJ1356" s="74"/>
      <c r="GK1356" s="74"/>
      <c r="GL1356" s="74"/>
      <c r="GM1356" s="74"/>
      <c r="GN1356" s="74"/>
      <c r="GO1356" s="74"/>
      <c r="GP1356" s="74"/>
      <c r="GQ1356" s="74"/>
      <c r="GR1356" s="74"/>
      <c r="GS1356" s="74"/>
      <c r="GT1356" s="74"/>
      <c r="GU1356" s="74"/>
      <c r="GV1356" s="74"/>
      <c r="GW1356" s="74"/>
      <c r="GX1356" s="74"/>
      <c r="GY1356" s="74"/>
      <c r="GZ1356" s="74"/>
      <c r="HA1356" s="74"/>
      <c r="HB1356" s="74"/>
      <c r="HC1356" s="74"/>
      <c r="HD1356" s="74"/>
      <c r="HE1356" s="74"/>
      <c r="HF1356" s="74"/>
      <c r="HG1356" s="74"/>
      <c r="HH1356" s="74"/>
      <c r="HI1356" s="74"/>
      <c r="HJ1356" s="74"/>
      <c r="HK1356" s="74"/>
      <c r="HL1356" s="74"/>
      <c r="HM1356" s="74"/>
      <c r="HN1356" s="74"/>
      <c r="HO1356" s="74"/>
      <c r="HP1356" s="74"/>
      <c r="HQ1356" s="74"/>
      <c r="HR1356" s="74"/>
      <c r="HS1356" s="74"/>
      <c r="HT1356" s="74"/>
      <c r="HU1356" s="74"/>
      <c r="HV1356" s="74"/>
      <c r="HW1356" s="74"/>
      <c r="HX1356" s="74"/>
      <c r="HY1356" s="74"/>
      <c r="HZ1356" s="74"/>
      <c r="IA1356" s="74"/>
      <c r="IB1356" s="74"/>
      <c r="IC1356" s="74"/>
      <c r="ID1356" s="74"/>
      <c r="IE1356" s="74"/>
      <c r="IF1356" s="74"/>
      <c r="IG1356" s="74"/>
      <c r="IH1356" s="74"/>
      <c r="II1356" s="74"/>
      <c r="IJ1356" s="74"/>
      <c r="IK1356" s="74"/>
      <c r="IL1356" s="74"/>
      <c r="IM1356" s="74"/>
      <c r="IN1356" s="74"/>
      <c r="IO1356" s="74"/>
      <c r="IP1356" s="74"/>
      <c r="IQ1356" s="74"/>
      <c r="IR1356" s="74"/>
      <c r="IS1356" s="74"/>
      <c r="IT1356" s="74"/>
      <c r="IU1356" s="74"/>
    </row>
    <row r="1357" spans="1:6" ht="15.75">
      <c r="A1357" s="26"/>
      <c r="B1357" s="27"/>
      <c r="C1357" s="26"/>
      <c r="D1357" s="26"/>
      <c r="E1357" s="26"/>
      <c r="F1357" s="30"/>
    </row>
    <row r="1358" spans="1:6" ht="15.75">
      <c r="A1358" s="33" t="s">
        <v>330</v>
      </c>
      <c r="B1358" s="27"/>
      <c r="C1358" s="33" t="s">
        <v>694</v>
      </c>
      <c r="D1358" s="26" t="s">
        <v>744</v>
      </c>
      <c r="E1358" s="26" t="s">
        <v>695</v>
      </c>
      <c r="F1358" s="30">
        <v>0.633</v>
      </c>
    </row>
    <row r="1359" spans="1:6" ht="15.75">
      <c r="A1359" s="33"/>
      <c r="B1359" s="27"/>
      <c r="C1359" s="33"/>
      <c r="D1359" s="26"/>
      <c r="E1359" s="26"/>
      <c r="F1359" s="30"/>
    </row>
    <row r="1360" spans="1:6" ht="15.75">
      <c r="A1360" s="26"/>
      <c r="B1360" s="27"/>
      <c r="C1360" s="33" t="s">
        <v>745</v>
      </c>
      <c r="D1360" s="26" t="s">
        <v>692</v>
      </c>
      <c r="E1360" s="26" t="s">
        <v>742</v>
      </c>
      <c r="F1360" s="30">
        <v>1.714</v>
      </c>
    </row>
    <row r="1361" spans="1:6" ht="15.75">
      <c r="A1361" s="26"/>
      <c r="B1361" s="27"/>
      <c r="C1361" s="33"/>
      <c r="D1361" s="26"/>
      <c r="E1361" s="26"/>
      <c r="F1361" s="30"/>
    </row>
    <row r="1362" spans="1:6" ht="15.75">
      <c r="A1362" s="26"/>
      <c r="B1362" s="27"/>
      <c r="C1362" s="26"/>
      <c r="D1362" s="26"/>
      <c r="E1362" s="35" t="s">
        <v>746</v>
      </c>
      <c r="F1362" s="36">
        <f>F1358+F1360</f>
        <v>2.347</v>
      </c>
    </row>
    <row r="1363" spans="1:6" ht="15.75">
      <c r="A1363" s="26"/>
      <c r="B1363" s="27"/>
      <c r="C1363" s="26"/>
      <c r="D1363" s="26"/>
      <c r="E1363" s="26"/>
      <c r="F1363" s="30"/>
    </row>
    <row r="1364" spans="1:6" ht="15.75">
      <c r="A1364" s="26"/>
      <c r="B1364" s="27">
        <v>6101</v>
      </c>
      <c r="C1364" s="33" t="s">
        <v>747</v>
      </c>
      <c r="D1364" s="26" t="s">
        <v>741</v>
      </c>
      <c r="E1364" s="26" t="s">
        <v>748</v>
      </c>
      <c r="F1364" s="30">
        <v>1.26</v>
      </c>
    </row>
    <row r="1365" spans="1:6" ht="15.75">
      <c r="A1365" s="26"/>
      <c r="B1365" s="27"/>
      <c r="C1365" s="38" t="s">
        <v>1033</v>
      </c>
      <c r="D1365" s="26"/>
      <c r="E1365" s="26"/>
      <c r="F1365" s="30"/>
    </row>
    <row r="1366" spans="1:6" ht="15.75">
      <c r="A1366" s="26"/>
      <c r="B1366" s="27">
        <v>6109</v>
      </c>
      <c r="C1366" s="33" t="s">
        <v>749</v>
      </c>
      <c r="D1366" s="26" t="s">
        <v>750</v>
      </c>
      <c r="E1366" s="26" t="s">
        <v>751</v>
      </c>
      <c r="F1366" s="30">
        <v>1.11</v>
      </c>
    </row>
    <row r="1367" spans="1:6" ht="15.75">
      <c r="A1367" s="26"/>
      <c r="B1367" s="27"/>
      <c r="C1367" s="38" t="s">
        <v>1023</v>
      </c>
      <c r="D1367" s="26"/>
      <c r="E1367" s="26"/>
      <c r="F1367" s="30"/>
    </row>
    <row r="1368" spans="1:6" ht="15.75">
      <c r="A1368" s="26"/>
      <c r="B1368" s="27"/>
      <c r="C1368" s="26"/>
      <c r="D1368" s="26"/>
      <c r="E1368" s="26"/>
      <c r="F1368" s="30"/>
    </row>
    <row r="1369" spans="1:6" ht="15.75">
      <c r="A1369" s="26"/>
      <c r="B1369" s="27">
        <v>6117</v>
      </c>
      <c r="C1369" s="33" t="s">
        <v>161</v>
      </c>
      <c r="D1369" s="26" t="s">
        <v>752</v>
      </c>
      <c r="E1369" s="26" t="s">
        <v>695</v>
      </c>
      <c r="F1369" s="30">
        <v>0.25</v>
      </c>
    </row>
    <row r="1370" spans="1:6" ht="15.75">
      <c r="A1370" s="26"/>
      <c r="B1370" s="27"/>
      <c r="C1370" s="38" t="s">
        <v>1033</v>
      </c>
      <c r="D1370" s="26"/>
      <c r="E1370" s="26"/>
      <c r="F1370" s="30"/>
    </row>
    <row r="1371" spans="1:6" ht="15.75">
      <c r="A1371" s="26"/>
      <c r="B1371" s="27"/>
      <c r="C1371" s="26"/>
      <c r="D1371" s="26"/>
      <c r="E1371" s="26"/>
      <c r="F1371" s="30"/>
    </row>
    <row r="1372" spans="1:6" ht="15.75">
      <c r="A1372" s="26"/>
      <c r="B1372" s="27">
        <v>6119</v>
      </c>
      <c r="C1372" s="33" t="s">
        <v>753</v>
      </c>
      <c r="D1372" s="26" t="s">
        <v>754</v>
      </c>
      <c r="E1372" s="26" t="s">
        <v>695</v>
      </c>
      <c r="F1372" s="34">
        <v>1.19</v>
      </c>
    </row>
    <row r="1373" spans="1:6" ht="15.75">
      <c r="A1373" s="26"/>
      <c r="B1373" s="27"/>
      <c r="C1373" s="38" t="s">
        <v>1023</v>
      </c>
      <c r="D1373" s="26"/>
      <c r="E1373" s="26" t="s">
        <v>1074</v>
      </c>
      <c r="F1373" s="30"/>
    </row>
    <row r="1374" spans="1:6" ht="15.75">
      <c r="A1374" s="26"/>
      <c r="B1374" s="27"/>
      <c r="C1374" s="26"/>
      <c r="D1374" s="26"/>
      <c r="E1374" s="26"/>
      <c r="F1374" s="30"/>
    </row>
    <row r="1375" spans="1:255" ht="15.75">
      <c r="A1375" s="50"/>
      <c r="B1375" s="72"/>
      <c r="C1375" s="50"/>
      <c r="D1375" s="50"/>
      <c r="E1375" s="35" t="s">
        <v>124</v>
      </c>
      <c r="F1375" s="36">
        <f>SUM(F1358:F1372)-F1362</f>
        <v>6.157</v>
      </c>
      <c r="G1375" s="74"/>
      <c r="H1375" s="74"/>
      <c r="I1375" s="74"/>
      <c r="J1375" s="74"/>
      <c r="K1375" s="74"/>
      <c r="L1375" s="74"/>
      <c r="M1375" s="74"/>
      <c r="N1375" s="74"/>
      <c r="O1375" s="74"/>
      <c r="P1375" s="74"/>
      <c r="Q1375" s="74"/>
      <c r="R1375" s="74"/>
      <c r="S1375" s="74"/>
      <c r="T1375" s="74"/>
      <c r="U1375" s="74"/>
      <c r="V1375" s="74"/>
      <c r="W1375" s="74"/>
      <c r="X1375" s="74"/>
      <c r="Y1375" s="74"/>
      <c r="Z1375" s="74"/>
      <c r="AA1375" s="74"/>
      <c r="AB1375" s="74"/>
      <c r="AC1375" s="74"/>
      <c r="AD1375" s="74"/>
      <c r="AE1375" s="74"/>
      <c r="AF1375" s="74"/>
      <c r="AG1375" s="74"/>
      <c r="AH1375" s="74"/>
      <c r="AI1375" s="74"/>
      <c r="AJ1375" s="74"/>
      <c r="AK1375" s="74"/>
      <c r="AL1375" s="74"/>
      <c r="AM1375" s="74"/>
      <c r="AN1375" s="74"/>
      <c r="AO1375" s="74"/>
      <c r="AP1375" s="74"/>
      <c r="AQ1375" s="74"/>
      <c r="AR1375" s="74"/>
      <c r="AS1375" s="74"/>
      <c r="AT1375" s="74"/>
      <c r="AU1375" s="74"/>
      <c r="AV1375" s="74"/>
      <c r="AW1375" s="74"/>
      <c r="AX1375" s="74"/>
      <c r="AY1375" s="74"/>
      <c r="AZ1375" s="74"/>
      <c r="BA1375" s="74"/>
      <c r="BB1375" s="74"/>
      <c r="BC1375" s="74"/>
      <c r="BD1375" s="74"/>
      <c r="BE1375" s="74"/>
      <c r="BF1375" s="74"/>
      <c r="BG1375" s="74"/>
      <c r="BH1375" s="74"/>
      <c r="BI1375" s="74"/>
      <c r="BJ1375" s="74"/>
      <c r="BK1375" s="74"/>
      <c r="BL1375" s="74"/>
      <c r="BM1375" s="74"/>
      <c r="BN1375" s="74"/>
      <c r="BO1375" s="74"/>
      <c r="BP1375" s="74"/>
      <c r="BQ1375" s="74"/>
      <c r="BR1375" s="74"/>
      <c r="BS1375" s="74"/>
      <c r="BT1375" s="74"/>
      <c r="BU1375" s="74"/>
      <c r="BV1375" s="74"/>
      <c r="BW1375" s="74"/>
      <c r="BX1375" s="74"/>
      <c r="BY1375" s="74"/>
      <c r="BZ1375" s="74"/>
      <c r="CA1375" s="74"/>
      <c r="CB1375" s="74"/>
      <c r="CC1375" s="74"/>
      <c r="CD1375" s="74"/>
      <c r="CE1375" s="74"/>
      <c r="CF1375" s="74"/>
      <c r="CG1375" s="74"/>
      <c r="CH1375" s="74"/>
      <c r="CI1375" s="74"/>
      <c r="CJ1375" s="74"/>
      <c r="CK1375" s="74"/>
      <c r="CL1375" s="74"/>
      <c r="CM1375" s="74"/>
      <c r="CN1375" s="74"/>
      <c r="CO1375" s="74"/>
      <c r="CP1375" s="74"/>
      <c r="CQ1375" s="74"/>
      <c r="CR1375" s="74"/>
      <c r="CS1375" s="74"/>
      <c r="CT1375" s="74"/>
      <c r="CU1375" s="74"/>
      <c r="CV1375" s="74"/>
      <c r="CW1375" s="74"/>
      <c r="CX1375" s="74"/>
      <c r="CY1375" s="74"/>
      <c r="CZ1375" s="74"/>
      <c r="DA1375" s="74"/>
      <c r="DB1375" s="74"/>
      <c r="DC1375" s="74"/>
      <c r="DD1375" s="74"/>
      <c r="DE1375" s="74"/>
      <c r="DF1375" s="74"/>
      <c r="DG1375" s="74"/>
      <c r="DH1375" s="74"/>
      <c r="DI1375" s="74"/>
      <c r="DJ1375" s="74"/>
      <c r="DK1375" s="74"/>
      <c r="DL1375" s="74"/>
      <c r="DM1375" s="74"/>
      <c r="DN1375" s="74"/>
      <c r="DO1375" s="74"/>
      <c r="DP1375" s="74"/>
      <c r="DQ1375" s="74"/>
      <c r="DR1375" s="74"/>
      <c r="DS1375" s="74"/>
      <c r="DT1375" s="74"/>
      <c r="DU1375" s="74"/>
      <c r="DV1375" s="74"/>
      <c r="DW1375" s="74"/>
      <c r="DX1375" s="74"/>
      <c r="DY1375" s="74"/>
      <c r="DZ1375" s="74"/>
      <c r="EA1375" s="74"/>
      <c r="EB1375" s="74"/>
      <c r="EC1375" s="74"/>
      <c r="ED1375" s="74"/>
      <c r="EE1375" s="74"/>
      <c r="EF1375" s="74"/>
      <c r="EG1375" s="74"/>
      <c r="EH1375" s="74"/>
      <c r="EI1375" s="74"/>
      <c r="EJ1375" s="74"/>
      <c r="EK1375" s="74"/>
      <c r="EL1375" s="74"/>
      <c r="EM1375" s="74"/>
      <c r="EN1375" s="74"/>
      <c r="EO1375" s="74"/>
      <c r="EP1375" s="74"/>
      <c r="EQ1375" s="74"/>
      <c r="ER1375" s="74"/>
      <c r="ES1375" s="74"/>
      <c r="ET1375" s="74"/>
      <c r="EU1375" s="74"/>
      <c r="EV1375" s="74"/>
      <c r="EW1375" s="74"/>
      <c r="EX1375" s="74"/>
      <c r="EY1375" s="74"/>
      <c r="EZ1375" s="74"/>
      <c r="FA1375" s="74"/>
      <c r="FB1375" s="74"/>
      <c r="FC1375" s="74"/>
      <c r="FD1375" s="74"/>
      <c r="FE1375" s="74"/>
      <c r="FF1375" s="74"/>
      <c r="FG1375" s="74"/>
      <c r="FH1375" s="74"/>
      <c r="FI1375" s="74"/>
      <c r="FJ1375" s="74"/>
      <c r="FK1375" s="74"/>
      <c r="FL1375" s="74"/>
      <c r="FM1375" s="74"/>
      <c r="FN1375" s="74"/>
      <c r="FO1375" s="74"/>
      <c r="FP1375" s="74"/>
      <c r="FQ1375" s="74"/>
      <c r="FR1375" s="74"/>
      <c r="FS1375" s="74"/>
      <c r="FT1375" s="74"/>
      <c r="FU1375" s="74"/>
      <c r="FV1375" s="74"/>
      <c r="FW1375" s="74"/>
      <c r="FX1375" s="74"/>
      <c r="FY1375" s="74"/>
      <c r="FZ1375" s="74"/>
      <c r="GA1375" s="74"/>
      <c r="GB1375" s="74"/>
      <c r="GC1375" s="74"/>
      <c r="GD1375" s="74"/>
      <c r="GE1375" s="74"/>
      <c r="GF1375" s="74"/>
      <c r="GG1375" s="74"/>
      <c r="GH1375" s="74"/>
      <c r="GI1375" s="74"/>
      <c r="GJ1375" s="74"/>
      <c r="GK1375" s="74"/>
      <c r="GL1375" s="74"/>
      <c r="GM1375" s="74"/>
      <c r="GN1375" s="74"/>
      <c r="GO1375" s="74"/>
      <c r="GP1375" s="74"/>
      <c r="GQ1375" s="74"/>
      <c r="GR1375" s="74"/>
      <c r="GS1375" s="74"/>
      <c r="GT1375" s="74"/>
      <c r="GU1375" s="74"/>
      <c r="GV1375" s="74"/>
      <c r="GW1375" s="74"/>
      <c r="GX1375" s="74"/>
      <c r="GY1375" s="74"/>
      <c r="GZ1375" s="74"/>
      <c r="HA1375" s="74"/>
      <c r="HB1375" s="74"/>
      <c r="HC1375" s="74"/>
      <c r="HD1375" s="74"/>
      <c r="HE1375" s="74"/>
      <c r="HF1375" s="74"/>
      <c r="HG1375" s="74"/>
      <c r="HH1375" s="74"/>
      <c r="HI1375" s="74"/>
      <c r="HJ1375" s="74"/>
      <c r="HK1375" s="74"/>
      <c r="HL1375" s="74"/>
      <c r="HM1375" s="74"/>
      <c r="HN1375" s="74"/>
      <c r="HO1375" s="74"/>
      <c r="HP1375" s="74"/>
      <c r="HQ1375" s="74"/>
      <c r="HR1375" s="74"/>
      <c r="HS1375" s="74"/>
      <c r="HT1375" s="74"/>
      <c r="HU1375" s="74"/>
      <c r="HV1375" s="74"/>
      <c r="HW1375" s="74"/>
      <c r="HX1375" s="74"/>
      <c r="HY1375" s="74"/>
      <c r="HZ1375" s="74"/>
      <c r="IA1375" s="74"/>
      <c r="IB1375" s="74"/>
      <c r="IC1375" s="74"/>
      <c r="ID1375" s="74"/>
      <c r="IE1375" s="74"/>
      <c r="IF1375" s="74"/>
      <c r="IG1375" s="74"/>
      <c r="IH1375" s="74"/>
      <c r="II1375" s="74"/>
      <c r="IJ1375" s="74"/>
      <c r="IK1375" s="74"/>
      <c r="IL1375" s="74"/>
      <c r="IM1375" s="74"/>
      <c r="IN1375" s="74"/>
      <c r="IO1375" s="74"/>
      <c r="IP1375" s="74"/>
      <c r="IQ1375" s="74"/>
      <c r="IR1375" s="74"/>
      <c r="IS1375" s="74"/>
      <c r="IT1375" s="74"/>
      <c r="IU1375" s="74"/>
    </row>
    <row r="1376" spans="1:6" ht="15.75">
      <c r="A1376" s="26"/>
      <c r="B1376" s="27"/>
      <c r="C1376" s="26"/>
      <c r="D1376" s="26"/>
      <c r="E1376" s="26"/>
      <c r="F1376" s="30"/>
    </row>
    <row r="1377" spans="1:6" ht="15.75">
      <c r="A1377" s="33" t="s">
        <v>236</v>
      </c>
      <c r="B1377" s="27">
        <v>6102</v>
      </c>
      <c r="C1377" s="33" t="s">
        <v>755</v>
      </c>
      <c r="D1377" s="26" t="s">
        <v>692</v>
      </c>
      <c r="E1377" s="26" t="s">
        <v>756</v>
      </c>
      <c r="F1377" s="30">
        <v>0.91</v>
      </c>
    </row>
    <row r="1378" spans="1:6" ht="15.75">
      <c r="A1378" s="26"/>
      <c r="B1378" s="27"/>
      <c r="C1378" s="38" t="s">
        <v>54</v>
      </c>
      <c r="D1378" s="26"/>
      <c r="E1378" s="26"/>
      <c r="F1378" s="30"/>
    </row>
    <row r="1379" spans="1:6" s="5" customFormat="1" ht="15.75">
      <c r="A1379" s="26"/>
      <c r="B1379" s="27"/>
      <c r="C1379" s="26"/>
      <c r="D1379" s="26"/>
      <c r="E1379" s="26"/>
      <c r="F1379" s="30"/>
    </row>
    <row r="1380" spans="1:6" ht="15.75">
      <c r="A1380" s="26"/>
      <c r="B1380" s="27">
        <v>6104</v>
      </c>
      <c r="C1380" s="33" t="s">
        <v>757</v>
      </c>
      <c r="D1380" s="26" t="s">
        <v>758</v>
      </c>
      <c r="E1380" s="26" t="s">
        <v>759</v>
      </c>
      <c r="F1380" s="30">
        <v>0.54</v>
      </c>
    </row>
    <row r="1381" spans="1:6" ht="15.75">
      <c r="A1381" s="26"/>
      <c r="B1381" s="27"/>
      <c r="C1381" s="38" t="s">
        <v>1044</v>
      </c>
      <c r="D1381" s="26"/>
      <c r="E1381" s="26"/>
      <c r="F1381" s="30"/>
    </row>
    <row r="1382" spans="1:6" ht="15.75">
      <c r="A1382" s="26"/>
      <c r="B1382" s="27"/>
      <c r="C1382" s="26"/>
      <c r="D1382" s="26"/>
      <c r="E1382" s="26"/>
      <c r="F1382" s="30"/>
    </row>
    <row r="1383" spans="1:6" ht="15.75">
      <c r="A1383" s="26"/>
      <c r="B1383" s="27">
        <v>6106</v>
      </c>
      <c r="C1383" s="33" t="s">
        <v>760</v>
      </c>
      <c r="D1383" s="26" t="s">
        <v>757</v>
      </c>
      <c r="E1383" s="26" t="s">
        <v>761</v>
      </c>
      <c r="F1383" s="30">
        <v>0.51</v>
      </c>
    </row>
    <row r="1384" spans="1:6" ht="15.75">
      <c r="A1384" s="26"/>
      <c r="B1384" s="27"/>
      <c r="C1384" s="38" t="s">
        <v>55</v>
      </c>
      <c r="D1384" s="26"/>
      <c r="E1384" s="26"/>
      <c r="F1384" s="30"/>
    </row>
    <row r="1385" spans="1:6" ht="15.75">
      <c r="A1385" s="26"/>
      <c r="B1385" s="27"/>
      <c r="C1385" s="26"/>
      <c r="D1385" s="26"/>
      <c r="E1385" s="26"/>
      <c r="F1385" s="30"/>
    </row>
    <row r="1386" spans="1:6" ht="15.75">
      <c r="A1386" s="26"/>
      <c r="B1386" s="27">
        <v>6108</v>
      </c>
      <c r="C1386" s="33" t="s">
        <v>762</v>
      </c>
      <c r="D1386" s="26" t="s">
        <v>162</v>
      </c>
      <c r="E1386" s="26" t="s">
        <v>763</v>
      </c>
      <c r="F1386" s="30">
        <v>1.05</v>
      </c>
    </row>
    <row r="1387" spans="1:6" ht="15.75">
      <c r="A1387" s="26"/>
      <c r="B1387" s="27"/>
      <c r="C1387" s="38" t="s">
        <v>56</v>
      </c>
      <c r="D1387" s="26"/>
      <c r="E1387" s="26"/>
      <c r="F1387" s="30"/>
    </row>
    <row r="1388" spans="1:6" ht="15.75">
      <c r="A1388" s="26"/>
      <c r="B1388" s="27"/>
      <c r="C1388" s="26"/>
      <c r="D1388" s="26"/>
      <c r="E1388" s="26"/>
      <c r="F1388" s="30"/>
    </row>
    <row r="1389" spans="1:6" ht="15.75">
      <c r="A1389" s="26"/>
      <c r="B1389" s="27">
        <v>6110</v>
      </c>
      <c r="C1389" s="33" t="s">
        <v>730</v>
      </c>
      <c r="D1389" s="26" t="s">
        <v>692</v>
      </c>
      <c r="E1389" s="26" t="s">
        <v>764</v>
      </c>
      <c r="F1389" s="30">
        <v>0.28</v>
      </c>
    </row>
    <row r="1390" spans="1:6" ht="15.75">
      <c r="A1390" s="26"/>
      <c r="B1390" s="27"/>
      <c r="C1390" s="38" t="s">
        <v>1032</v>
      </c>
      <c r="D1390" s="26"/>
      <c r="E1390" s="26"/>
      <c r="F1390" s="30"/>
    </row>
    <row r="1391" spans="1:6" ht="15.75">
      <c r="A1391" s="26"/>
      <c r="B1391" s="27"/>
      <c r="C1391" s="26"/>
      <c r="D1391" s="26"/>
      <c r="E1391" s="26"/>
      <c r="F1391" s="30"/>
    </row>
    <row r="1392" spans="1:6" ht="15.75">
      <c r="A1392" s="26"/>
      <c r="B1392" s="27">
        <v>6111</v>
      </c>
      <c r="C1392" s="33" t="s">
        <v>765</v>
      </c>
      <c r="D1392" s="26" t="s">
        <v>766</v>
      </c>
      <c r="E1392" s="26" t="s">
        <v>767</v>
      </c>
      <c r="F1392" s="30">
        <v>0.53</v>
      </c>
    </row>
    <row r="1393" spans="1:6" ht="15.75">
      <c r="A1393" s="26"/>
      <c r="B1393" s="27"/>
      <c r="C1393" s="38" t="s">
        <v>1030</v>
      </c>
      <c r="D1393" s="26"/>
      <c r="E1393" s="26"/>
      <c r="F1393" s="30"/>
    </row>
    <row r="1394" spans="1:6" ht="15.75">
      <c r="A1394" s="26"/>
      <c r="B1394" s="27"/>
      <c r="C1394" s="26"/>
      <c r="D1394" s="26"/>
      <c r="E1394" s="26"/>
      <c r="F1394" s="30"/>
    </row>
    <row r="1395" spans="1:6" ht="15.75">
      <c r="A1395" s="26"/>
      <c r="B1395" s="27">
        <v>6112</v>
      </c>
      <c r="C1395" s="33" t="s">
        <v>768</v>
      </c>
      <c r="D1395" s="26" t="s">
        <v>769</v>
      </c>
      <c r="E1395" s="26" t="s">
        <v>758</v>
      </c>
      <c r="F1395" s="30">
        <v>0.5</v>
      </c>
    </row>
    <row r="1396" spans="1:6" ht="15.75">
      <c r="A1396" s="26"/>
      <c r="B1396" s="27"/>
      <c r="C1396" s="38" t="s">
        <v>1030</v>
      </c>
      <c r="D1396" s="26"/>
      <c r="E1396" s="26"/>
      <c r="F1396" s="30"/>
    </row>
    <row r="1397" spans="1:6" ht="15.75">
      <c r="A1397" s="26"/>
      <c r="B1397" s="27"/>
      <c r="C1397" s="26"/>
      <c r="D1397" s="26"/>
      <c r="E1397" s="26"/>
      <c r="F1397" s="30"/>
    </row>
    <row r="1398" spans="1:6" ht="15.75">
      <c r="A1398" s="26"/>
      <c r="B1398" s="27">
        <v>6113</v>
      </c>
      <c r="C1398" s="33" t="s">
        <v>770</v>
      </c>
      <c r="D1398" s="26" t="s">
        <v>771</v>
      </c>
      <c r="E1398" s="26" t="s">
        <v>210</v>
      </c>
      <c r="F1398" s="30">
        <v>0.55</v>
      </c>
    </row>
    <row r="1399" spans="1:6" ht="15.75">
      <c r="A1399" s="26"/>
      <c r="B1399" s="27"/>
      <c r="C1399" s="38" t="s">
        <v>55</v>
      </c>
      <c r="D1399" s="26"/>
      <c r="E1399" s="26"/>
      <c r="F1399" s="30"/>
    </row>
    <row r="1400" spans="1:6" ht="15.75">
      <c r="A1400" s="26"/>
      <c r="B1400" s="27"/>
      <c r="C1400" s="26"/>
      <c r="D1400" s="26"/>
      <c r="E1400" s="26"/>
      <c r="F1400" s="30"/>
    </row>
    <row r="1401" spans="1:6" ht="15.75">
      <c r="A1401" s="26"/>
      <c r="B1401" s="27">
        <v>6115</v>
      </c>
      <c r="C1401" s="33" t="s">
        <v>761</v>
      </c>
      <c r="D1401" s="26" t="s">
        <v>692</v>
      </c>
      <c r="E1401" s="26" t="s">
        <v>772</v>
      </c>
      <c r="F1401" s="30">
        <v>1.58</v>
      </c>
    </row>
    <row r="1402" spans="1:6" ht="15.75">
      <c r="A1402" s="26"/>
      <c r="B1402" s="27"/>
      <c r="C1402" s="38" t="s">
        <v>57</v>
      </c>
      <c r="D1402" s="26"/>
      <c r="E1402" s="26"/>
      <c r="F1402" s="30"/>
    </row>
    <row r="1403" spans="1:6" ht="15.75">
      <c r="A1403" s="26"/>
      <c r="B1403" s="27"/>
      <c r="C1403" s="26"/>
      <c r="D1403" s="26"/>
      <c r="E1403" s="26"/>
      <c r="F1403" s="30"/>
    </row>
    <row r="1404" spans="1:6" ht="15.75">
      <c r="A1404" s="26"/>
      <c r="B1404" s="27">
        <v>6114</v>
      </c>
      <c r="C1404" s="33" t="s">
        <v>773</v>
      </c>
      <c r="D1404" s="26" t="s">
        <v>774</v>
      </c>
      <c r="E1404" s="26" t="s">
        <v>210</v>
      </c>
      <c r="F1404" s="30">
        <v>2.26</v>
      </c>
    </row>
    <row r="1405" spans="1:6" ht="15.75">
      <c r="A1405" s="26"/>
      <c r="B1405" s="27"/>
      <c r="C1405" s="38" t="s">
        <v>1032</v>
      </c>
      <c r="D1405" s="26"/>
      <c r="E1405" s="26"/>
      <c r="F1405" s="30"/>
    </row>
    <row r="1406" spans="1:6" ht="15.75">
      <c r="A1406" s="26"/>
      <c r="B1406" s="27"/>
      <c r="C1406" s="38"/>
      <c r="D1406" s="26"/>
      <c r="E1406" s="26"/>
      <c r="F1406" s="30"/>
    </row>
    <row r="1407" spans="1:255" ht="15.75">
      <c r="A1407" s="50"/>
      <c r="B1407" s="72"/>
      <c r="C1407" s="73"/>
      <c r="D1407" s="50"/>
      <c r="E1407" s="35" t="s">
        <v>169</v>
      </c>
      <c r="F1407" s="36">
        <f>SUM(F1377:F1404)</f>
        <v>8.71</v>
      </c>
      <c r="H1407" s="74"/>
      <c r="I1407" s="74"/>
      <c r="J1407" s="74"/>
      <c r="K1407" s="74"/>
      <c r="L1407" s="74"/>
      <c r="M1407" s="74"/>
      <c r="N1407" s="74"/>
      <c r="O1407" s="74"/>
      <c r="P1407" s="74"/>
      <c r="Q1407" s="74"/>
      <c r="R1407" s="74"/>
      <c r="S1407" s="74"/>
      <c r="T1407" s="74"/>
      <c r="U1407" s="74"/>
      <c r="V1407" s="74"/>
      <c r="W1407" s="74"/>
      <c r="X1407" s="74"/>
      <c r="Y1407" s="74"/>
      <c r="Z1407" s="74"/>
      <c r="AA1407" s="74"/>
      <c r="AB1407" s="74"/>
      <c r="AC1407" s="74"/>
      <c r="AD1407" s="74"/>
      <c r="AE1407" s="74"/>
      <c r="AF1407" s="74"/>
      <c r="AG1407" s="74"/>
      <c r="AH1407" s="74"/>
      <c r="AI1407" s="74"/>
      <c r="AJ1407" s="74"/>
      <c r="AK1407" s="74"/>
      <c r="AL1407" s="74"/>
      <c r="AM1407" s="74"/>
      <c r="AN1407" s="74"/>
      <c r="AO1407" s="74"/>
      <c r="AP1407" s="74"/>
      <c r="AQ1407" s="74"/>
      <c r="AR1407" s="74"/>
      <c r="AS1407" s="74"/>
      <c r="AT1407" s="74"/>
      <c r="AU1407" s="74"/>
      <c r="AV1407" s="74"/>
      <c r="AW1407" s="74"/>
      <c r="AX1407" s="74"/>
      <c r="AY1407" s="74"/>
      <c r="AZ1407" s="74"/>
      <c r="BA1407" s="74"/>
      <c r="BB1407" s="74"/>
      <c r="BC1407" s="74"/>
      <c r="BD1407" s="74"/>
      <c r="BE1407" s="74"/>
      <c r="BF1407" s="74"/>
      <c r="BG1407" s="74"/>
      <c r="BH1407" s="74"/>
      <c r="BI1407" s="74"/>
      <c r="BJ1407" s="74"/>
      <c r="BK1407" s="74"/>
      <c r="BL1407" s="74"/>
      <c r="BM1407" s="74"/>
      <c r="BN1407" s="74"/>
      <c r="BO1407" s="74"/>
      <c r="BP1407" s="74"/>
      <c r="BQ1407" s="74"/>
      <c r="BR1407" s="74"/>
      <c r="BS1407" s="74"/>
      <c r="BT1407" s="74"/>
      <c r="BU1407" s="74"/>
      <c r="BV1407" s="74"/>
      <c r="BW1407" s="74"/>
      <c r="BX1407" s="74"/>
      <c r="BY1407" s="74"/>
      <c r="BZ1407" s="74"/>
      <c r="CA1407" s="74"/>
      <c r="CB1407" s="74"/>
      <c r="CC1407" s="74"/>
      <c r="CD1407" s="74"/>
      <c r="CE1407" s="74"/>
      <c r="CF1407" s="74"/>
      <c r="CG1407" s="74"/>
      <c r="CH1407" s="74"/>
      <c r="CI1407" s="74"/>
      <c r="CJ1407" s="74"/>
      <c r="CK1407" s="74"/>
      <c r="CL1407" s="74"/>
      <c r="CM1407" s="74"/>
      <c r="CN1407" s="74"/>
      <c r="CO1407" s="74"/>
      <c r="CP1407" s="74"/>
      <c r="CQ1407" s="74"/>
      <c r="CR1407" s="74"/>
      <c r="CS1407" s="74"/>
      <c r="CT1407" s="74"/>
      <c r="CU1407" s="74"/>
      <c r="CV1407" s="74"/>
      <c r="CW1407" s="74"/>
      <c r="CX1407" s="74"/>
      <c r="CY1407" s="74"/>
      <c r="CZ1407" s="74"/>
      <c r="DA1407" s="74"/>
      <c r="DB1407" s="74"/>
      <c r="DC1407" s="74"/>
      <c r="DD1407" s="74"/>
      <c r="DE1407" s="74"/>
      <c r="DF1407" s="74"/>
      <c r="DG1407" s="74"/>
      <c r="DH1407" s="74"/>
      <c r="DI1407" s="74"/>
      <c r="DJ1407" s="74"/>
      <c r="DK1407" s="74"/>
      <c r="DL1407" s="74"/>
      <c r="DM1407" s="74"/>
      <c r="DN1407" s="74"/>
      <c r="DO1407" s="74"/>
      <c r="DP1407" s="74"/>
      <c r="DQ1407" s="74"/>
      <c r="DR1407" s="74"/>
      <c r="DS1407" s="74"/>
      <c r="DT1407" s="74"/>
      <c r="DU1407" s="74"/>
      <c r="DV1407" s="74"/>
      <c r="DW1407" s="74"/>
      <c r="DX1407" s="74"/>
      <c r="DY1407" s="74"/>
      <c r="DZ1407" s="74"/>
      <c r="EA1407" s="74"/>
      <c r="EB1407" s="74"/>
      <c r="EC1407" s="74"/>
      <c r="ED1407" s="74"/>
      <c r="EE1407" s="74"/>
      <c r="EF1407" s="74"/>
      <c r="EG1407" s="74"/>
      <c r="EH1407" s="74"/>
      <c r="EI1407" s="74"/>
      <c r="EJ1407" s="74"/>
      <c r="EK1407" s="74"/>
      <c r="EL1407" s="74"/>
      <c r="EM1407" s="74"/>
      <c r="EN1407" s="74"/>
      <c r="EO1407" s="74"/>
      <c r="EP1407" s="74"/>
      <c r="EQ1407" s="74"/>
      <c r="ER1407" s="74"/>
      <c r="ES1407" s="74"/>
      <c r="ET1407" s="74"/>
      <c r="EU1407" s="74"/>
      <c r="EV1407" s="74"/>
      <c r="EW1407" s="74"/>
      <c r="EX1407" s="74"/>
      <c r="EY1407" s="74"/>
      <c r="EZ1407" s="74"/>
      <c r="FA1407" s="74"/>
      <c r="FB1407" s="74"/>
      <c r="FC1407" s="74"/>
      <c r="FD1407" s="74"/>
      <c r="FE1407" s="74"/>
      <c r="FF1407" s="74"/>
      <c r="FG1407" s="74"/>
      <c r="FH1407" s="74"/>
      <c r="FI1407" s="74"/>
      <c r="FJ1407" s="74"/>
      <c r="FK1407" s="74"/>
      <c r="FL1407" s="74"/>
      <c r="FM1407" s="74"/>
      <c r="FN1407" s="74"/>
      <c r="FO1407" s="74"/>
      <c r="FP1407" s="74"/>
      <c r="FQ1407" s="74"/>
      <c r="FR1407" s="74"/>
      <c r="FS1407" s="74"/>
      <c r="FT1407" s="74"/>
      <c r="FU1407" s="74"/>
      <c r="FV1407" s="74"/>
      <c r="FW1407" s="74"/>
      <c r="FX1407" s="74"/>
      <c r="FY1407" s="74"/>
      <c r="FZ1407" s="74"/>
      <c r="GA1407" s="74"/>
      <c r="GB1407" s="74"/>
      <c r="GC1407" s="74"/>
      <c r="GD1407" s="74"/>
      <c r="GE1407" s="74"/>
      <c r="GF1407" s="74"/>
      <c r="GG1407" s="74"/>
      <c r="GH1407" s="74"/>
      <c r="GI1407" s="74"/>
      <c r="GJ1407" s="74"/>
      <c r="GK1407" s="74"/>
      <c r="GL1407" s="74"/>
      <c r="GM1407" s="74"/>
      <c r="GN1407" s="74"/>
      <c r="GO1407" s="74"/>
      <c r="GP1407" s="74"/>
      <c r="GQ1407" s="74"/>
      <c r="GR1407" s="74"/>
      <c r="GS1407" s="74"/>
      <c r="GT1407" s="74"/>
      <c r="GU1407" s="74"/>
      <c r="GV1407" s="74"/>
      <c r="GW1407" s="74"/>
      <c r="GX1407" s="74"/>
      <c r="GY1407" s="74"/>
      <c r="GZ1407" s="74"/>
      <c r="HA1407" s="74"/>
      <c r="HB1407" s="74"/>
      <c r="HC1407" s="74"/>
      <c r="HD1407" s="74"/>
      <c r="HE1407" s="74"/>
      <c r="HF1407" s="74"/>
      <c r="HG1407" s="74"/>
      <c r="HH1407" s="74"/>
      <c r="HI1407" s="74"/>
      <c r="HJ1407" s="74"/>
      <c r="HK1407" s="74"/>
      <c r="HL1407" s="74"/>
      <c r="HM1407" s="74"/>
      <c r="HN1407" s="74"/>
      <c r="HO1407" s="74"/>
      <c r="HP1407" s="74"/>
      <c r="HQ1407" s="74"/>
      <c r="HR1407" s="74"/>
      <c r="HS1407" s="74"/>
      <c r="HT1407" s="74"/>
      <c r="HU1407" s="74"/>
      <c r="HV1407" s="74"/>
      <c r="HW1407" s="74"/>
      <c r="HX1407" s="74"/>
      <c r="HY1407" s="74"/>
      <c r="HZ1407" s="74"/>
      <c r="IA1407" s="74"/>
      <c r="IB1407" s="74"/>
      <c r="IC1407" s="74"/>
      <c r="ID1407" s="74"/>
      <c r="IE1407" s="74"/>
      <c r="IF1407" s="74"/>
      <c r="IG1407" s="74"/>
      <c r="IH1407" s="74"/>
      <c r="II1407" s="74"/>
      <c r="IJ1407" s="74"/>
      <c r="IK1407" s="74"/>
      <c r="IL1407" s="74"/>
      <c r="IM1407" s="74"/>
      <c r="IN1407" s="74"/>
      <c r="IO1407" s="74"/>
      <c r="IP1407" s="74"/>
      <c r="IQ1407" s="74"/>
      <c r="IR1407" s="74"/>
      <c r="IS1407" s="74"/>
      <c r="IT1407" s="74"/>
      <c r="IU1407" s="74"/>
    </row>
    <row r="1408" spans="1:6" ht="15.75">
      <c r="A1408" s="26"/>
      <c r="B1408" s="27"/>
      <c r="C1408" s="37"/>
      <c r="D1408" s="26"/>
      <c r="E1408" s="26"/>
      <c r="F1408" s="30"/>
    </row>
    <row r="1409" spans="1:6" ht="15.75">
      <c r="A1409" s="26"/>
      <c r="B1409" s="27"/>
      <c r="C1409" s="37"/>
      <c r="D1409" s="23" t="s">
        <v>30</v>
      </c>
      <c r="E1409" s="26"/>
      <c r="F1409" s="30"/>
    </row>
    <row r="1410" spans="1:7" ht="15.75">
      <c r="A1410" s="26"/>
      <c r="B1410" s="27"/>
      <c r="C1410" s="37"/>
      <c r="D1410" s="26"/>
      <c r="E1410" s="26"/>
      <c r="F1410" s="30"/>
      <c r="G1410" s="80"/>
    </row>
    <row r="1411" spans="1:6" ht="15.75">
      <c r="A1411" s="33" t="s">
        <v>486</v>
      </c>
      <c r="B1411" s="27"/>
      <c r="C1411" s="33" t="s">
        <v>688</v>
      </c>
      <c r="D1411" s="26" t="s">
        <v>350</v>
      </c>
      <c r="E1411" s="26" t="s">
        <v>689</v>
      </c>
      <c r="F1411" s="30">
        <v>2.452</v>
      </c>
    </row>
    <row r="1412" spans="1:6" ht="15.75">
      <c r="A1412" s="33" t="s">
        <v>93</v>
      </c>
      <c r="B1412" s="27"/>
      <c r="C1412" s="26"/>
      <c r="D1412" s="26"/>
      <c r="E1412" s="26"/>
      <c r="F1412" s="30"/>
    </row>
    <row r="1413" spans="1:255" ht="15.75">
      <c r="A1413" s="50"/>
      <c r="B1413" s="72"/>
      <c r="C1413" s="50"/>
      <c r="D1413" s="50"/>
      <c r="E1413" s="35" t="s">
        <v>97</v>
      </c>
      <c r="F1413" s="36">
        <f>SUM(F1411)</f>
        <v>2.452</v>
      </c>
      <c r="G1413" s="74"/>
      <c r="H1413" s="74"/>
      <c r="I1413" s="74"/>
      <c r="J1413" s="74"/>
      <c r="K1413" s="74"/>
      <c r="L1413" s="74"/>
      <c r="M1413" s="74"/>
      <c r="N1413" s="74"/>
      <c r="O1413" s="74"/>
      <c r="P1413" s="74"/>
      <c r="Q1413" s="74"/>
      <c r="R1413" s="74"/>
      <c r="S1413" s="74"/>
      <c r="T1413" s="74"/>
      <c r="U1413" s="74"/>
      <c r="V1413" s="74"/>
      <c r="W1413" s="74"/>
      <c r="X1413" s="74"/>
      <c r="Y1413" s="74"/>
      <c r="Z1413" s="74"/>
      <c r="AA1413" s="74"/>
      <c r="AB1413" s="74"/>
      <c r="AC1413" s="74"/>
      <c r="AD1413" s="74"/>
      <c r="AE1413" s="74"/>
      <c r="AF1413" s="74"/>
      <c r="AG1413" s="74"/>
      <c r="AH1413" s="74"/>
      <c r="AI1413" s="74"/>
      <c r="AJ1413" s="74"/>
      <c r="AK1413" s="74"/>
      <c r="AL1413" s="74"/>
      <c r="AM1413" s="74"/>
      <c r="AN1413" s="74"/>
      <c r="AO1413" s="74"/>
      <c r="AP1413" s="74"/>
      <c r="AQ1413" s="74"/>
      <c r="AR1413" s="74"/>
      <c r="AS1413" s="74"/>
      <c r="AT1413" s="74"/>
      <c r="AU1413" s="74"/>
      <c r="AV1413" s="74"/>
      <c r="AW1413" s="74"/>
      <c r="AX1413" s="74"/>
      <c r="AY1413" s="74"/>
      <c r="AZ1413" s="74"/>
      <c r="BA1413" s="74"/>
      <c r="BB1413" s="74"/>
      <c r="BC1413" s="74"/>
      <c r="BD1413" s="74"/>
      <c r="BE1413" s="74"/>
      <c r="BF1413" s="74"/>
      <c r="BG1413" s="74"/>
      <c r="BH1413" s="74"/>
      <c r="BI1413" s="74"/>
      <c r="BJ1413" s="74"/>
      <c r="BK1413" s="74"/>
      <c r="BL1413" s="74"/>
      <c r="BM1413" s="74"/>
      <c r="BN1413" s="74"/>
      <c r="BO1413" s="74"/>
      <c r="BP1413" s="74"/>
      <c r="BQ1413" s="74"/>
      <c r="BR1413" s="74"/>
      <c r="BS1413" s="74"/>
      <c r="BT1413" s="74"/>
      <c r="BU1413" s="74"/>
      <c r="BV1413" s="74"/>
      <c r="BW1413" s="74"/>
      <c r="BX1413" s="74"/>
      <c r="BY1413" s="74"/>
      <c r="BZ1413" s="74"/>
      <c r="CA1413" s="74"/>
      <c r="CB1413" s="74"/>
      <c r="CC1413" s="74"/>
      <c r="CD1413" s="74"/>
      <c r="CE1413" s="74"/>
      <c r="CF1413" s="74"/>
      <c r="CG1413" s="74"/>
      <c r="CH1413" s="74"/>
      <c r="CI1413" s="74"/>
      <c r="CJ1413" s="74"/>
      <c r="CK1413" s="74"/>
      <c r="CL1413" s="74"/>
      <c r="CM1413" s="74"/>
      <c r="CN1413" s="74"/>
      <c r="CO1413" s="74"/>
      <c r="CP1413" s="74"/>
      <c r="CQ1413" s="74"/>
      <c r="CR1413" s="74"/>
      <c r="CS1413" s="74"/>
      <c r="CT1413" s="74"/>
      <c r="CU1413" s="74"/>
      <c r="CV1413" s="74"/>
      <c r="CW1413" s="74"/>
      <c r="CX1413" s="74"/>
      <c r="CY1413" s="74"/>
      <c r="CZ1413" s="74"/>
      <c r="DA1413" s="74"/>
      <c r="DB1413" s="74"/>
      <c r="DC1413" s="74"/>
      <c r="DD1413" s="74"/>
      <c r="DE1413" s="74"/>
      <c r="DF1413" s="74"/>
      <c r="DG1413" s="74"/>
      <c r="DH1413" s="74"/>
      <c r="DI1413" s="74"/>
      <c r="DJ1413" s="74"/>
      <c r="DK1413" s="74"/>
      <c r="DL1413" s="74"/>
      <c r="DM1413" s="74"/>
      <c r="DN1413" s="74"/>
      <c r="DO1413" s="74"/>
      <c r="DP1413" s="74"/>
      <c r="DQ1413" s="74"/>
      <c r="DR1413" s="74"/>
      <c r="DS1413" s="74"/>
      <c r="DT1413" s="74"/>
      <c r="DU1413" s="74"/>
      <c r="DV1413" s="74"/>
      <c r="DW1413" s="74"/>
      <c r="DX1413" s="74"/>
      <c r="DY1413" s="74"/>
      <c r="DZ1413" s="74"/>
      <c r="EA1413" s="74"/>
      <c r="EB1413" s="74"/>
      <c r="EC1413" s="74"/>
      <c r="ED1413" s="74"/>
      <c r="EE1413" s="74"/>
      <c r="EF1413" s="74"/>
      <c r="EG1413" s="74"/>
      <c r="EH1413" s="74"/>
      <c r="EI1413" s="74"/>
      <c r="EJ1413" s="74"/>
      <c r="EK1413" s="74"/>
      <c r="EL1413" s="74"/>
      <c r="EM1413" s="74"/>
      <c r="EN1413" s="74"/>
      <c r="EO1413" s="74"/>
      <c r="EP1413" s="74"/>
      <c r="EQ1413" s="74"/>
      <c r="ER1413" s="74"/>
      <c r="ES1413" s="74"/>
      <c r="ET1413" s="74"/>
      <c r="EU1413" s="74"/>
      <c r="EV1413" s="74"/>
      <c r="EW1413" s="74"/>
      <c r="EX1413" s="74"/>
      <c r="EY1413" s="74"/>
      <c r="EZ1413" s="74"/>
      <c r="FA1413" s="74"/>
      <c r="FB1413" s="74"/>
      <c r="FC1413" s="74"/>
      <c r="FD1413" s="74"/>
      <c r="FE1413" s="74"/>
      <c r="FF1413" s="74"/>
      <c r="FG1413" s="74"/>
      <c r="FH1413" s="74"/>
      <c r="FI1413" s="74"/>
      <c r="FJ1413" s="74"/>
      <c r="FK1413" s="74"/>
      <c r="FL1413" s="74"/>
      <c r="FM1413" s="74"/>
      <c r="FN1413" s="74"/>
      <c r="FO1413" s="74"/>
      <c r="FP1413" s="74"/>
      <c r="FQ1413" s="74"/>
      <c r="FR1413" s="74"/>
      <c r="FS1413" s="74"/>
      <c r="FT1413" s="74"/>
      <c r="FU1413" s="74"/>
      <c r="FV1413" s="74"/>
      <c r="FW1413" s="74"/>
      <c r="FX1413" s="74"/>
      <c r="FY1413" s="74"/>
      <c r="FZ1413" s="74"/>
      <c r="GA1413" s="74"/>
      <c r="GB1413" s="74"/>
      <c r="GC1413" s="74"/>
      <c r="GD1413" s="74"/>
      <c r="GE1413" s="74"/>
      <c r="GF1413" s="74"/>
      <c r="GG1413" s="74"/>
      <c r="GH1413" s="74"/>
      <c r="GI1413" s="74"/>
      <c r="GJ1413" s="74"/>
      <c r="GK1413" s="74"/>
      <c r="GL1413" s="74"/>
      <c r="GM1413" s="74"/>
      <c r="GN1413" s="74"/>
      <c r="GO1413" s="74"/>
      <c r="GP1413" s="74"/>
      <c r="GQ1413" s="74"/>
      <c r="GR1413" s="74"/>
      <c r="GS1413" s="74"/>
      <c r="GT1413" s="74"/>
      <c r="GU1413" s="74"/>
      <c r="GV1413" s="74"/>
      <c r="GW1413" s="74"/>
      <c r="GX1413" s="74"/>
      <c r="GY1413" s="74"/>
      <c r="GZ1413" s="74"/>
      <c r="HA1413" s="74"/>
      <c r="HB1413" s="74"/>
      <c r="HC1413" s="74"/>
      <c r="HD1413" s="74"/>
      <c r="HE1413" s="74"/>
      <c r="HF1413" s="74"/>
      <c r="HG1413" s="74"/>
      <c r="HH1413" s="74"/>
      <c r="HI1413" s="74"/>
      <c r="HJ1413" s="74"/>
      <c r="HK1413" s="74"/>
      <c r="HL1413" s="74"/>
      <c r="HM1413" s="74"/>
      <c r="HN1413" s="74"/>
      <c r="HO1413" s="74"/>
      <c r="HP1413" s="74"/>
      <c r="HQ1413" s="74"/>
      <c r="HR1413" s="74"/>
      <c r="HS1413" s="74"/>
      <c r="HT1413" s="74"/>
      <c r="HU1413" s="74"/>
      <c r="HV1413" s="74"/>
      <c r="HW1413" s="74"/>
      <c r="HX1413" s="74"/>
      <c r="HY1413" s="74"/>
      <c r="HZ1413" s="74"/>
      <c r="IA1413" s="74"/>
      <c r="IB1413" s="74"/>
      <c r="IC1413" s="74"/>
      <c r="ID1413" s="74"/>
      <c r="IE1413" s="74"/>
      <c r="IF1413" s="74"/>
      <c r="IG1413" s="74"/>
      <c r="IH1413" s="74"/>
      <c r="II1413" s="74"/>
      <c r="IJ1413" s="74"/>
      <c r="IK1413" s="74"/>
      <c r="IL1413" s="74"/>
      <c r="IM1413" s="74"/>
      <c r="IN1413" s="74"/>
      <c r="IO1413" s="74"/>
      <c r="IP1413" s="74"/>
      <c r="IQ1413" s="74"/>
      <c r="IR1413" s="74"/>
      <c r="IS1413" s="74"/>
      <c r="IT1413" s="74"/>
      <c r="IU1413" s="74"/>
    </row>
    <row r="1414" spans="1:6" ht="15.75">
      <c r="A1414" s="26"/>
      <c r="B1414" s="27"/>
      <c r="C1414" s="26"/>
      <c r="D1414" s="26"/>
      <c r="E1414" s="26"/>
      <c r="F1414" s="30"/>
    </row>
    <row r="1415" spans="1:6" ht="15.75">
      <c r="A1415" s="33" t="s">
        <v>359</v>
      </c>
      <c r="B1415" s="27"/>
      <c r="C1415" s="33" t="s">
        <v>377</v>
      </c>
      <c r="D1415" s="26" t="s">
        <v>775</v>
      </c>
      <c r="E1415" s="26" t="s">
        <v>741</v>
      </c>
      <c r="F1415" s="30">
        <v>1.382</v>
      </c>
    </row>
    <row r="1416" spans="1:6" ht="15.75">
      <c r="A1416" s="26"/>
      <c r="B1416" s="27"/>
      <c r="C1416" s="26"/>
      <c r="D1416" s="26"/>
      <c r="E1416" s="26"/>
      <c r="F1416" s="30"/>
    </row>
    <row r="1417" spans="1:6" ht="15.75">
      <c r="A1417" s="26"/>
      <c r="B1417" s="27"/>
      <c r="C1417" s="33" t="s">
        <v>743</v>
      </c>
      <c r="D1417" s="26" t="s">
        <v>775</v>
      </c>
      <c r="E1417" s="26" t="s">
        <v>689</v>
      </c>
      <c r="F1417" s="30">
        <v>1.895</v>
      </c>
    </row>
    <row r="1418" spans="1:6" ht="15.75">
      <c r="A1418" s="26"/>
      <c r="B1418" s="27"/>
      <c r="C1418" s="26"/>
      <c r="D1418" s="26"/>
      <c r="E1418" s="26"/>
      <c r="F1418" s="30"/>
    </row>
    <row r="1419" spans="1:255" ht="15.75">
      <c r="A1419" s="50"/>
      <c r="B1419" s="72"/>
      <c r="C1419" s="50"/>
      <c r="D1419" s="50"/>
      <c r="E1419" s="35" t="s">
        <v>106</v>
      </c>
      <c r="F1419" s="36">
        <f>SUM(F1415:F1417)</f>
        <v>3.277</v>
      </c>
      <c r="G1419" s="74"/>
      <c r="H1419" s="74"/>
      <c r="I1419" s="74"/>
      <c r="J1419" s="74"/>
      <c r="K1419" s="74"/>
      <c r="L1419" s="74"/>
      <c r="M1419" s="74"/>
      <c r="N1419" s="74"/>
      <c r="O1419" s="74"/>
      <c r="P1419" s="74"/>
      <c r="Q1419" s="74"/>
      <c r="R1419" s="74"/>
      <c r="S1419" s="74"/>
      <c r="T1419" s="74"/>
      <c r="U1419" s="74"/>
      <c r="V1419" s="74"/>
      <c r="W1419" s="74"/>
      <c r="X1419" s="74"/>
      <c r="Y1419" s="74"/>
      <c r="Z1419" s="74"/>
      <c r="AA1419" s="74"/>
      <c r="AB1419" s="74"/>
      <c r="AC1419" s="74"/>
      <c r="AD1419" s="74"/>
      <c r="AE1419" s="74"/>
      <c r="AF1419" s="74"/>
      <c r="AG1419" s="74"/>
      <c r="AH1419" s="74"/>
      <c r="AI1419" s="74"/>
      <c r="AJ1419" s="74"/>
      <c r="AK1419" s="74"/>
      <c r="AL1419" s="74"/>
      <c r="AM1419" s="74"/>
      <c r="AN1419" s="74"/>
      <c r="AO1419" s="74"/>
      <c r="AP1419" s="74"/>
      <c r="AQ1419" s="74"/>
      <c r="AR1419" s="74"/>
      <c r="AS1419" s="74"/>
      <c r="AT1419" s="74"/>
      <c r="AU1419" s="74"/>
      <c r="AV1419" s="74"/>
      <c r="AW1419" s="74"/>
      <c r="AX1419" s="74"/>
      <c r="AY1419" s="74"/>
      <c r="AZ1419" s="74"/>
      <c r="BA1419" s="74"/>
      <c r="BB1419" s="74"/>
      <c r="BC1419" s="74"/>
      <c r="BD1419" s="74"/>
      <c r="BE1419" s="74"/>
      <c r="BF1419" s="74"/>
      <c r="BG1419" s="74"/>
      <c r="BH1419" s="74"/>
      <c r="BI1419" s="74"/>
      <c r="BJ1419" s="74"/>
      <c r="BK1419" s="74"/>
      <c r="BL1419" s="74"/>
      <c r="BM1419" s="74"/>
      <c r="BN1419" s="74"/>
      <c r="BO1419" s="74"/>
      <c r="BP1419" s="74"/>
      <c r="BQ1419" s="74"/>
      <c r="BR1419" s="74"/>
      <c r="BS1419" s="74"/>
      <c r="BT1419" s="74"/>
      <c r="BU1419" s="74"/>
      <c r="BV1419" s="74"/>
      <c r="BW1419" s="74"/>
      <c r="BX1419" s="74"/>
      <c r="BY1419" s="74"/>
      <c r="BZ1419" s="74"/>
      <c r="CA1419" s="74"/>
      <c r="CB1419" s="74"/>
      <c r="CC1419" s="74"/>
      <c r="CD1419" s="74"/>
      <c r="CE1419" s="74"/>
      <c r="CF1419" s="74"/>
      <c r="CG1419" s="74"/>
      <c r="CH1419" s="74"/>
      <c r="CI1419" s="74"/>
      <c r="CJ1419" s="74"/>
      <c r="CK1419" s="74"/>
      <c r="CL1419" s="74"/>
      <c r="CM1419" s="74"/>
      <c r="CN1419" s="74"/>
      <c r="CO1419" s="74"/>
      <c r="CP1419" s="74"/>
      <c r="CQ1419" s="74"/>
      <c r="CR1419" s="74"/>
      <c r="CS1419" s="74"/>
      <c r="CT1419" s="74"/>
      <c r="CU1419" s="74"/>
      <c r="CV1419" s="74"/>
      <c r="CW1419" s="74"/>
      <c r="CX1419" s="74"/>
      <c r="CY1419" s="74"/>
      <c r="CZ1419" s="74"/>
      <c r="DA1419" s="74"/>
      <c r="DB1419" s="74"/>
      <c r="DC1419" s="74"/>
      <c r="DD1419" s="74"/>
      <c r="DE1419" s="74"/>
      <c r="DF1419" s="74"/>
      <c r="DG1419" s="74"/>
      <c r="DH1419" s="74"/>
      <c r="DI1419" s="74"/>
      <c r="DJ1419" s="74"/>
      <c r="DK1419" s="74"/>
      <c r="DL1419" s="74"/>
      <c r="DM1419" s="74"/>
      <c r="DN1419" s="74"/>
      <c r="DO1419" s="74"/>
      <c r="DP1419" s="74"/>
      <c r="DQ1419" s="74"/>
      <c r="DR1419" s="74"/>
      <c r="DS1419" s="74"/>
      <c r="DT1419" s="74"/>
      <c r="DU1419" s="74"/>
      <c r="DV1419" s="74"/>
      <c r="DW1419" s="74"/>
      <c r="DX1419" s="74"/>
      <c r="DY1419" s="74"/>
      <c r="DZ1419" s="74"/>
      <c r="EA1419" s="74"/>
      <c r="EB1419" s="74"/>
      <c r="EC1419" s="74"/>
      <c r="ED1419" s="74"/>
      <c r="EE1419" s="74"/>
      <c r="EF1419" s="74"/>
      <c r="EG1419" s="74"/>
      <c r="EH1419" s="74"/>
      <c r="EI1419" s="74"/>
      <c r="EJ1419" s="74"/>
      <c r="EK1419" s="74"/>
      <c r="EL1419" s="74"/>
      <c r="EM1419" s="74"/>
      <c r="EN1419" s="74"/>
      <c r="EO1419" s="74"/>
      <c r="EP1419" s="74"/>
      <c r="EQ1419" s="74"/>
      <c r="ER1419" s="74"/>
      <c r="ES1419" s="74"/>
      <c r="ET1419" s="74"/>
      <c r="EU1419" s="74"/>
      <c r="EV1419" s="74"/>
      <c r="EW1419" s="74"/>
      <c r="EX1419" s="74"/>
      <c r="EY1419" s="74"/>
      <c r="EZ1419" s="74"/>
      <c r="FA1419" s="74"/>
      <c r="FB1419" s="74"/>
      <c r="FC1419" s="74"/>
      <c r="FD1419" s="74"/>
      <c r="FE1419" s="74"/>
      <c r="FF1419" s="74"/>
      <c r="FG1419" s="74"/>
      <c r="FH1419" s="74"/>
      <c r="FI1419" s="74"/>
      <c r="FJ1419" s="74"/>
      <c r="FK1419" s="74"/>
      <c r="FL1419" s="74"/>
      <c r="FM1419" s="74"/>
      <c r="FN1419" s="74"/>
      <c r="FO1419" s="74"/>
      <c r="FP1419" s="74"/>
      <c r="FQ1419" s="74"/>
      <c r="FR1419" s="74"/>
      <c r="FS1419" s="74"/>
      <c r="FT1419" s="74"/>
      <c r="FU1419" s="74"/>
      <c r="FV1419" s="74"/>
      <c r="FW1419" s="74"/>
      <c r="FX1419" s="74"/>
      <c r="FY1419" s="74"/>
      <c r="FZ1419" s="74"/>
      <c r="GA1419" s="74"/>
      <c r="GB1419" s="74"/>
      <c r="GC1419" s="74"/>
      <c r="GD1419" s="74"/>
      <c r="GE1419" s="74"/>
      <c r="GF1419" s="74"/>
      <c r="GG1419" s="74"/>
      <c r="GH1419" s="74"/>
      <c r="GI1419" s="74"/>
      <c r="GJ1419" s="74"/>
      <c r="GK1419" s="74"/>
      <c r="GL1419" s="74"/>
      <c r="GM1419" s="74"/>
      <c r="GN1419" s="74"/>
      <c r="GO1419" s="74"/>
      <c r="GP1419" s="74"/>
      <c r="GQ1419" s="74"/>
      <c r="GR1419" s="74"/>
      <c r="GS1419" s="74"/>
      <c r="GT1419" s="74"/>
      <c r="GU1419" s="74"/>
      <c r="GV1419" s="74"/>
      <c r="GW1419" s="74"/>
      <c r="GX1419" s="74"/>
      <c r="GY1419" s="74"/>
      <c r="GZ1419" s="74"/>
      <c r="HA1419" s="74"/>
      <c r="HB1419" s="74"/>
      <c r="HC1419" s="74"/>
      <c r="HD1419" s="74"/>
      <c r="HE1419" s="74"/>
      <c r="HF1419" s="74"/>
      <c r="HG1419" s="74"/>
      <c r="HH1419" s="74"/>
      <c r="HI1419" s="74"/>
      <c r="HJ1419" s="74"/>
      <c r="HK1419" s="74"/>
      <c r="HL1419" s="74"/>
      <c r="HM1419" s="74"/>
      <c r="HN1419" s="74"/>
      <c r="HO1419" s="74"/>
      <c r="HP1419" s="74"/>
      <c r="HQ1419" s="74"/>
      <c r="HR1419" s="74"/>
      <c r="HS1419" s="74"/>
      <c r="HT1419" s="74"/>
      <c r="HU1419" s="74"/>
      <c r="HV1419" s="74"/>
      <c r="HW1419" s="74"/>
      <c r="HX1419" s="74"/>
      <c r="HY1419" s="74"/>
      <c r="HZ1419" s="74"/>
      <c r="IA1419" s="74"/>
      <c r="IB1419" s="74"/>
      <c r="IC1419" s="74"/>
      <c r="ID1419" s="74"/>
      <c r="IE1419" s="74"/>
      <c r="IF1419" s="74"/>
      <c r="IG1419" s="74"/>
      <c r="IH1419" s="74"/>
      <c r="II1419" s="74"/>
      <c r="IJ1419" s="74"/>
      <c r="IK1419" s="74"/>
      <c r="IL1419" s="74"/>
      <c r="IM1419" s="74"/>
      <c r="IN1419" s="74"/>
      <c r="IO1419" s="74"/>
      <c r="IP1419" s="74"/>
      <c r="IQ1419" s="74"/>
      <c r="IR1419" s="74"/>
      <c r="IS1419" s="74"/>
      <c r="IT1419" s="74"/>
      <c r="IU1419" s="74"/>
    </row>
    <row r="1420" spans="1:6" ht="15.75">
      <c r="A1420" s="26"/>
      <c r="B1420" s="27"/>
      <c r="C1420" s="26"/>
      <c r="D1420" s="26"/>
      <c r="E1420" s="26"/>
      <c r="F1420" s="30"/>
    </row>
    <row r="1421" spans="1:6" ht="15.75">
      <c r="A1421" s="33" t="s">
        <v>330</v>
      </c>
      <c r="B1421" s="27"/>
      <c r="C1421" s="33" t="s">
        <v>776</v>
      </c>
      <c r="D1421" s="26" t="s">
        <v>777</v>
      </c>
      <c r="E1421" s="26" t="s">
        <v>743</v>
      </c>
      <c r="F1421" s="30">
        <v>2.734</v>
      </c>
    </row>
    <row r="1422" spans="1:6" ht="15.75">
      <c r="A1422" s="26"/>
      <c r="B1422" s="27"/>
      <c r="C1422" s="26"/>
      <c r="D1422" s="26"/>
      <c r="E1422" s="26"/>
      <c r="F1422" s="30"/>
    </row>
    <row r="1423" spans="1:6" ht="15.75">
      <c r="A1423" s="26"/>
      <c r="B1423" s="27">
        <v>6202</v>
      </c>
      <c r="C1423" s="33" t="s">
        <v>747</v>
      </c>
      <c r="D1423" s="26" t="s">
        <v>778</v>
      </c>
      <c r="E1423" s="26" t="s">
        <v>741</v>
      </c>
      <c r="F1423" s="30">
        <v>0.53</v>
      </c>
    </row>
    <row r="1424" spans="1:6" ht="15.75">
      <c r="A1424" s="26"/>
      <c r="B1424" s="27"/>
      <c r="C1424" s="38" t="s">
        <v>1026</v>
      </c>
      <c r="D1424" s="26"/>
      <c r="E1424" s="26"/>
      <c r="F1424" s="30"/>
    </row>
    <row r="1425" spans="1:6" ht="15.75">
      <c r="A1425" s="26"/>
      <c r="B1425" s="27"/>
      <c r="C1425" s="26"/>
      <c r="D1425" s="26"/>
      <c r="E1425" s="26"/>
      <c r="F1425" s="30"/>
    </row>
    <row r="1426" spans="1:255" ht="15.75">
      <c r="A1426" s="50"/>
      <c r="B1426" s="72"/>
      <c r="C1426" s="50"/>
      <c r="D1426" s="50"/>
      <c r="E1426" s="35" t="s">
        <v>124</v>
      </c>
      <c r="F1426" s="36">
        <f>SUM(F1421:F1423)</f>
        <v>3.2640000000000002</v>
      </c>
      <c r="G1426" s="74"/>
      <c r="H1426" s="74"/>
      <c r="I1426" s="74"/>
      <c r="J1426" s="74"/>
      <c r="K1426" s="74"/>
      <c r="L1426" s="74"/>
      <c r="M1426" s="74"/>
      <c r="N1426" s="74"/>
      <c r="O1426" s="74"/>
      <c r="P1426" s="74"/>
      <c r="Q1426" s="74"/>
      <c r="R1426" s="74"/>
      <c r="S1426" s="74"/>
      <c r="T1426" s="74"/>
      <c r="U1426" s="74"/>
      <c r="V1426" s="74"/>
      <c r="W1426" s="74"/>
      <c r="X1426" s="74"/>
      <c r="Y1426" s="74"/>
      <c r="Z1426" s="74"/>
      <c r="AA1426" s="74"/>
      <c r="AB1426" s="74"/>
      <c r="AC1426" s="74"/>
      <c r="AD1426" s="74"/>
      <c r="AE1426" s="74"/>
      <c r="AF1426" s="74"/>
      <c r="AG1426" s="74"/>
      <c r="AH1426" s="74"/>
      <c r="AI1426" s="74"/>
      <c r="AJ1426" s="74"/>
      <c r="AK1426" s="74"/>
      <c r="AL1426" s="74"/>
      <c r="AM1426" s="74"/>
      <c r="AN1426" s="74"/>
      <c r="AO1426" s="74"/>
      <c r="AP1426" s="74"/>
      <c r="AQ1426" s="74"/>
      <c r="AR1426" s="74"/>
      <c r="AS1426" s="74"/>
      <c r="AT1426" s="74"/>
      <c r="AU1426" s="74"/>
      <c r="AV1426" s="74"/>
      <c r="AW1426" s="74"/>
      <c r="AX1426" s="74"/>
      <c r="AY1426" s="74"/>
      <c r="AZ1426" s="74"/>
      <c r="BA1426" s="74"/>
      <c r="BB1426" s="74"/>
      <c r="BC1426" s="74"/>
      <c r="BD1426" s="74"/>
      <c r="BE1426" s="74"/>
      <c r="BF1426" s="74"/>
      <c r="BG1426" s="74"/>
      <c r="BH1426" s="74"/>
      <c r="BI1426" s="74"/>
      <c r="BJ1426" s="74"/>
      <c r="BK1426" s="74"/>
      <c r="BL1426" s="74"/>
      <c r="BM1426" s="74"/>
      <c r="BN1426" s="74"/>
      <c r="BO1426" s="74"/>
      <c r="BP1426" s="74"/>
      <c r="BQ1426" s="74"/>
      <c r="BR1426" s="74"/>
      <c r="BS1426" s="74"/>
      <c r="BT1426" s="74"/>
      <c r="BU1426" s="74"/>
      <c r="BV1426" s="74"/>
      <c r="BW1426" s="74"/>
      <c r="BX1426" s="74"/>
      <c r="BY1426" s="74"/>
      <c r="BZ1426" s="74"/>
      <c r="CA1426" s="74"/>
      <c r="CB1426" s="74"/>
      <c r="CC1426" s="74"/>
      <c r="CD1426" s="74"/>
      <c r="CE1426" s="74"/>
      <c r="CF1426" s="74"/>
      <c r="CG1426" s="74"/>
      <c r="CH1426" s="74"/>
      <c r="CI1426" s="74"/>
      <c r="CJ1426" s="74"/>
      <c r="CK1426" s="74"/>
      <c r="CL1426" s="74"/>
      <c r="CM1426" s="74"/>
      <c r="CN1426" s="74"/>
      <c r="CO1426" s="74"/>
      <c r="CP1426" s="74"/>
      <c r="CQ1426" s="74"/>
      <c r="CR1426" s="74"/>
      <c r="CS1426" s="74"/>
      <c r="CT1426" s="74"/>
      <c r="CU1426" s="74"/>
      <c r="CV1426" s="74"/>
      <c r="CW1426" s="74"/>
      <c r="CX1426" s="74"/>
      <c r="CY1426" s="74"/>
      <c r="CZ1426" s="74"/>
      <c r="DA1426" s="74"/>
      <c r="DB1426" s="74"/>
      <c r="DC1426" s="74"/>
      <c r="DD1426" s="74"/>
      <c r="DE1426" s="74"/>
      <c r="DF1426" s="74"/>
      <c r="DG1426" s="74"/>
      <c r="DH1426" s="74"/>
      <c r="DI1426" s="74"/>
      <c r="DJ1426" s="74"/>
      <c r="DK1426" s="74"/>
      <c r="DL1426" s="74"/>
      <c r="DM1426" s="74"/>
      <c r="DN1426" s="74"/>
      <c r="DO1426" s="74"/>
      <c r="DP1426" s="74"/>
      <c r="DQ1426" s="74"/>
      <c r="DR1426" s="74"/>
      <c r="DS1426" s="74"/>
      <c r="DT1426" s="74"/>
      <c r="DU1426" s="74"/>
      <c r="DV1426" s="74"/>
      <c r="DW1426" s="74"/>
      <c r="DX1426" s="74"/>
      <c r="DY1426" s="74"/>
      <c r="DZ1426" s="74"/>
      <c r="EA1426" s="74"/>
      <c r="EB1426" s="74"/>
      <c r="EC1426" s="74"/>
      <c r="ED1426" s="74"/>
      <c r="EE1426" s="74"/>
      <c r="EF1426" s="74"/>
      <c r="EG1426" s="74"/>
      <c r="EH1426" s="74"/>
      <c r="EI1426" s="74"/>
      <c r="EJ1426" s="74"/>
      <c r="EK1426" s="74"/>
      <c r="EL1426" s="74"/>
      <c r="EM1426" s="74"/>
      <c r="EN1426" s="74"/>
      <c r="EO1426" s="74"/>
      <c r="EP1426" s="74"/>
      <c r="EQ1426" s="74"/>
      <c r="ER1426" s="74"/>
      <c r="ES1426" s="74"/>
      <c r="ET1426" s="74"/>
      <c r="EU1426" s="74"/>
      <c r="EV1426" s="74"/>
      <c r="EW1426" s="74"/>
      <c r="EX1426" s="74"/>
      <c r="EY1426" s="74"/>
      <c r="EZ1426" s="74"/>
      <c r="FA1426" s="74"/>
      <c r="FB1426" s="74"/>
      <c r="FC1426" s="74"/>
      <c r="FD1426" s="74"/>
      <c r="FE1426" s="74"/>
      <c r="FF1426" s="74"/>
      <c r="FG1426" s="74"/>
      <c r="FH1426" s="74"/>
      <c r="FI1426" s="74"/>
      <c r="FJ1426" s="74"/>
      <c r="FK1426" s="74"/>
      <c r="FL1426" s="74"/>
      <c r="FM1426" s="74"/>
      <c r="FN1426" s="74"/>
      <c r="FO1426" s="74"/>
      <c r="FP1426" s="74"/>
      <c r="FQ1426" s="74"/>
      <c r="FR1426" s="74"/>
      <c r="FS1426" s="74"/>
      <c r="FT1426" s="74"/>
      <c r="FU1426" s="74"/>
      <c r="FV1426" s="74"/>
      <c r="FW1426" s="74"/>
      <c r="FX1426" s="74"/>
      <c r="FY1426" s="74"/>
      <c r="FZ1426" s="74"/>
      <c r="GA1426" s="74"/>
      <c r="GB1426" s="74"/>
      <c r="GC1426" s="74"/>
      <c r="GD1426" s="74"/>
      <c r="GE1426" s="74"/>
      <c r="GF1426" s="74"/>
      <c r="GG1426" s="74"/>
      <c r="GH1426" s="74"/>
      <c r="GI1426" s="74"/>
      <c r="GJ1426" s="74"/>
      <c r="GK1426" s="74"/>
      <c r="GL1426" s="74"/>
      <c r="GM1426" s="74"/>
      <c r="GN1426" s="74"/>
      <c r="GO1426" s="74"/>
      <c r="GP1426" s="74"/>
      <c r="GQ1426" s="74"/>
      <c r="GR1426" s="74"/>
      <c r="GS1426" s="74"/>
      <c r="GT1426" s="74"/>
      <c r="GU1426" s="74"/>
      <c r="GV1426" s="74"/>
      <c r="GW1426" s="74"/>
      <c r="GX1426" s="74"/>
      <c r="GY1426" s="74"/>
      <c r="GZ1426" s="74"/>
      <c r="HA1426" s="74"/>
      <c r="HB1426" s="74"/>
      <c r="HC1426" s="74"/>
      <c r="HD1426" s="74"/>
      <c r="HE1426" s="74"/>
      <c r="HF1426" s="74"/>
      <c r="HG1426" s="74"/>
      <c r="HH1426" s="74"/>
      <c r="HI1426" s="74"/>
      <c r="HJ1426" s="74"/>
      <c r="HK1426" s="74"/>
      <c r="HL1426" s="74"/>
      <c r="HM1426" s="74"/>
      <c r="HN1426" s="74"/>
      <c r="HO1426" s="74"/>
      <c r="HP1426" s="74"/>
      <c r="HQ1426" s="74"/>
      <c r="HR1426" s="74"/>
      <c r="HS1426" s="74"/>
      <c r="HT1426" s="74"/>
      <c r="HU1426" s="74"/>
      <c r="HV1426" s="74"/>
      <c r="HW1426" s="74"/>
      <c r="HX1426" s="74"/>
      <c r="HY1426" s="74"/>
      <c r="HZ1426" s="74"/>
      <c r="IA1426" s="74"/>
      <c r="IB1426" s="74"/>
      <c r="IC1426" s="74"/>
      <c r="ID1426" s="74"/>
      <c r="IE1426" s="74"/>
      <c r="IF1426" s="74"/>
      <c r="IG1426" s="74"/>
      <c r="IH1426" s="74"/>
      <c r="II1426" s="74"/>
      <c r="IJ1426" s="74"/>
      <c r="IK1426" s="74"/>
      <c r="IL1426" s="74"/>
      <c r="IM1426" s="74"/>
      <c r="IN1426" s="74"/>
      <c r="IO1426" s="74"/>
      <c r="IP1426" s="74"/>
      <c r="IQ1426" s="74"/>
      <c r="IR1426" s="74"/>
      <c r="IS1426" s="74"/>
      <c r="IT1426" s="74"/>
      <c r="IU1426" s="74"/>
    </row>
    <row r="1427" spans="1:6" ht="15.75">
      <c r="A1427" s="26"/>
      <c r="B1427" s="27"/>
      <c r="C1427" s="26"/>
      <c r="D1427" s="26"/>
      <c r="E1427" s="26"/>
      <c r="F1427" s="30"/>
    </row>
    <row r="1428" spans="1:6" ht="15.75">
      <c r="A1428" s="33" t="s">
        <v>236</v>
      </c>
      <c r="B1428" s="27">
        <v>6204</v>
      </c>
      <c r="C1428" s="33" t="s">
        <v>777</v>
      </c>
      <c r="D1428" s="26" t="s">
        <v>779</v>
      </c>
      <c r="E1428" s="26" t="s">
        <v>780</v>
      </c>
      <c r="F1428" s="30">
        <v>0.86</v>
      </c>
    </row>
    <row r="1429" spans="1:6" ht="15.75">
      <c r="A1429" s="26"/>
      <c r="B1429" s="27"/>
      <c r="C1429" s="38" t="s">
        <v>1026</v>
      </c>
      <c r="D1429" s="26"/>
      <c r="E1429" s="26"/>
      <c r="F1429" s="30"/>
    </row>
    <row r="1430" spans="1:6" ht="15.75">
      <c r="A1430" s="26"/>
      <c r="B1430" s="27"/>
      <c r="C1430" s="26"/>
      <c r="D1430" s="26"/>
      <c r="E1430" s="26"/>
      <c r="F1430" s="30"/>
    </row>
    <row r="1431" spans="1:6" ht="15.75">
      <c r="A1431" s="26"/>
      <c r="B1431" s="27">
        <v>6206</v>
      </c>
      <c r="C1431" s="33" t="s">
        <v>781</v>
      </c>
      <c r="D1431" s="26" t="s">
        <v>782</v>
      </c>
      <c r="E1431" s="26" t="s">
        <v>350</v>
      </c>
      <c r="F1431" s="30">
        <v>0.52</v>
      </c>
    </row>
    <row r="1432" spans="1:6" ht="15.75">
      <c r="A1432" s="26"/>
      <c r="B1432" s="27"/>
      <c r="C1432" s="38" t="s">
        <v>1033</v>
      </c>
      <c r="D1432" s="26"/>
      <c r="E1432" s="26"/>
      <c r="F1432" s="30"/>
    </row>
    <row r="1433" spans="1:6" ht="15.75">
      <c r="A1433" s="26"/>
      <c r="B1433" s="27"/>
      <c r="C1433" s="26"/>
      <c r="D1433" s="26"/>
      <c r="E1433" s="26"/>
      <c r="F1433" s="30"/>
    </row>
    <row r="1434" spans="1:6" ht="15.75">
      <c r="A1434" s="26"/>
      <c r="B1434" s="27">
        <v>6208</v>
      </c>
      <c r="C1434" s="33" t="s">
        <v>783</v>
      </c>
      <c r="D1434" s="26" t="s">
        <v>350</v>
      </c>
      <c r="E1434" s="26" t="s">
        <v>784</v>
      </c>
      <c r="F1434" s="30">
        <v>1.9</v>
      </c>
    </row>
    <row r="1435" spans="1:6" ht="15.75">
      <c r="A1435" s="26"/>
      <c r="B1435" s="27"/>
      <c r="C1435" s="38" t="s">
        <v>1044</v>
      </c>
      <c r="D1435" s="26"/>
      <c r="E1435" s="26"/>
      <c r="F1435" s="30"/>
    </row>
    <row r="1436" spans="1:255" ht="15.75">
      <c r="A1436" s="50"/>
      <c r="B1436" s="72"/>
      <c r="C1436" s="73"/>
      <c r="D1436" s="50"/>
      <c r="E1436" s="35" t="s">
        <v>169</v>
      </c>
      <c r="F1436" s="36">
        <f>SUM(F1428:F1434)</f>
        <v>3.28</v>
      </c>
      <c r="G1436" s="74"/>
      <c r="H1436" s="74"/>
      <c r="I1436" s="74"/>
      <c r="J1436" s="74"/>
      <c r="K1436" s="74"/>
      <c r="L1436" s="74"/>
      <c r="M1436" s="74"/>
      <c r="N1436" s="74"/>
      <c r="O1436" s="74"/>
      <c r="P1436" s="74"/>
      <c r="Q1436" s="74"/>
      <c r="R1436" s="74"/>
      <c r="S1436" s="74"/>
      <c r="T1436" s="74"/>
      <c r="U1436" s="74"/>
      <c r="V1436" s="74"/>
      <c r="W1436" s="74"/>
      <c r="X1436" s="74"/>
      <c r="Y1436" s="74"/>
      <c r="Z1436" s="74"/>
      <c r="AA1436" s="74"/>
      <c r="AB1436" s="74"/>
      <c r="AC1436" s="74"/>
      <c r="AD1436" s="74"/>
      <c r="AE1436" s="74"/>
      <c r="AF1436" s="74"/>
      <c r="AG1436" s="74"/>
      <c r="AH1436" s="74"/>
      <c r="AI1436" s="74"/>
      <c r="AJ1436" s="74"/>
      <c r="AK1436" s="74"/>
      <c r="AL1436" s="74"/>
      <c r="AM1436" s="74"/>
      <c r="AN1436" s="74"/>
      <c r="AO1436" s="74"/>
      <c r="AP1436" s="74"/>
      <c r="AQ1436" s="74"/>
      <c r="AR1436" s="74"/>
      <c r="AS1436" s="74"/>
      <c r="AT1436" s="74"/>
      <c r="AU1436" s="74"/>
      <c r="AV1436" s="74"/>
      <c r="AW1436" s="74"/>
      <c r="AX1436" s="74"/>
      <c r="AY1436" s="74"/>
      <c r="AZ1436" s="74"/>
      <c r="BA1436" s="74"/>
      <c r="BB1436" s="74"/>
      <c r="BC1436" s="74"/>
      <c r="BD1436" s="74"/>
      <c r="BE1436" s="74"/>
      <c r="BF1436" s="74"/>
      <c r="BG1436" s="74"/>
      <c r="BH1436" s="74"/>
      <c r="BI1436" s="74"/>
      <c r="BJ1436" s="74"/>
      <c r="BK1436" s="74"/>
      <c r="BL1436" s="74"/>
      <c r="BM1436" s="74"/>
      <c r="BN1436" s="74"/>
      <c r="BO1436" s="74"/>
      <c r="BP1436" s="74"/>
      <c r="BQ1436" s="74"/>
      <c r="BR1436" s="74"/>
      <c r="BS1436" s="74"/>
      <c r="BT1436" s="74"/>
      <c r="BU1436" s="74"/>
      <c r="BV1436" s="74"/>
      <c r="BW1436" s="74"/>
      <c r="BX1436" s="74"/>
      <c r="BY1436" s="74"/>
      <c r="BZ1436" s="74"/>
      <c r="CA1436" s="74"/>
      <c r="CB1436" s="74"/>
      <c r="CC1436" s="74"/>
      <c r="CD1436" s="74"/>
      <c r="CE1436" s="74"/>
      <c r="CF1436" s="74"/>
      <c r="CG1436" s="74"/>
      <c r="CH1436" s="74"/>
      <c r="CI1436" s="74"/>
      <c r="CJ1436" s="74"/>
      <c r="CK1436" s="74"/>
      <c r="CL1436" s="74"/>
      <c r="CM1436" s="74"/>
      <c r="CN1436" s="74"/>
      <c r="CO1436" s="74"/>
      <c r="CP1436" s="74"/>
      <c r="CQ1436" s="74"/>
      <c r="CR1436" s="74"/>
      <c r="CS1436" s="74"/>
      <c r="CT1436" s="74"/>
      <c r="CU1436" s="74"/>
      <c r="CV1436" s="74"/>
      <c r="CW1436" s="74"/>
      <c r="CX1436" s="74"/>
      <c r="CY1436" s="74"/>
      <c r="CZ1436" s="74"/>
      <c r="DA1436" s="74"/>
      <c r="DB1436" s="74"/>
      <c r="DC1436" s="74"/>
      <c r="DD1436" s="74"/>
      <c r="DE1436" s="74"/>
      <c r="DF1436" s="74"/>
      <c r="DG1436" s="74"/>
      <c r="DH1436" s="74"/>
      <c r="DI1436" s="74"/>
      <c r="DJ1436" s="74"/>
      <c r="DK1436" s="74"/>
      <c r="DL1436" s="74"/>
      <c r="DM1436" s="74"/>
      <c r="DN1436" s="74"/>
      <c r="DO1436" s="74"/>
      <c r="DP1436" s="74"/>
      <c r="DQ1436" s="74"/>
      <c r="DR1436" s="74"/>
      <c r="DS1436" s="74"/>
      <c r="DT1436" s="74"/>
      <c r="DU1436" s="74"/>
      <c r="DV1436" s="74"/>
      <c r="DW1436" s="74"/>
      <c r="DX1436" s="74"/>
      <c r="DY1436" s="74"/>
      <c r="DZ1436" s="74"/>
      <c r="EA1436" s="74"/>
      <c r="EB1436" s="74"/>
      <c r="EC1436" s="74"/>
      <c r="ED1436" s="74"/>
      <c r="EE1436" s="74"/>
      <c r="EF1436" s="74"/>
      <c r="EG1436" s="74"/>
      <c r="EH1436" s="74"/>
      <c r="EI1436" s="74"/>
      <c r="EJ1436" s="74"/>
      <c r="EK1436" s="74"/>
      <c r="EL1436" s="74"/>
      <c r="EM1436" s="74"/>
      <c r="EN1436" s="74"/>
      <c r="EO1436" s="74"/>
      <c r="EP1436" s="74"/>
      <c r="EQ1436" s="74"/>
      <c r="ER1436" s="74"/>
      <c r="ES1436" s="74"/>
      <c r="ET1436" s="74"/>
      <c r="EU1436" s="74"/>
      <c r="EV1436" s="74"/>
      <c r="EW1436" s="74"/>
      <c r="EX1436" s="74"/>
      <c r="EY1436" s="74"/>
      <c r="EZ1436" s="74"/>
      <c r="FA1436" s="74"/>
      <c r="FB1436" s="74"/>
      <c r="FC1436" s="74"/>
      <c r="FD1436" s="74"/>
      <c r="FE1436" s="74"/>
      <c r="FF1436" s="74"/>
      <c r="FG1436" s="74"/>
      <c r="FH1436" s="74"/>
      <c r="FI1436" s="74"/>
      <c r="FJ1436" s="74"/>
      <c r="FK1436" s="74"/>
      <c r="FL1436" s="74"/>
      <c r="FM1436" s="74"/>
      <c r="FN1436" s="74"/>
      <c r="FO1436" s="74"/>
      <c r="FP1436" s="74"/>
      <c r="FQ1436" s="74"/>
      <c r="FR1436" s="74"/>
      <c r="FS1436" s="74"/>
      <c r="FT1436" s="74"/>
      <c r="FU1436" s="74"/>
      <c r="FV1436" s="74"/>
      <c r="FW1436" s="74"/>
      <c r="FX1436" s="74"/>
      <c r="FY1436" s="74"/>
      <c r="FZ1436" s="74"/>
      <c r="GA1436" s="74"/>
      <c r="GB1436" s="74"/>
      <c r="GC1436" s="74"/>
      <c r="GD1436" s="74"/>
      <c r="GE1436" s="74"/>
      <c r="GF1436" s="74"/>
      <c r="GG1436" s="74"/>
      <c r="GH1436" s="74"/>
      <c r="GI1436" s="74"/>
      <c r="GJ1436" s="74"/>
      <c r="GK1436" s="74"/>
      <c r="GL1436" s="74"/>
      <c r="GM1436" s="74"/>
      <c r="GN1436" s="74"/>
      <c r="GO1436" s="74"/>
      <c r="GP1436" s="74"/>
      <c r="GQ1436" s="74"/>
      <c r="GR1436" s="74"/>
      <c r="GS1436" s="74"/>
      <c r="GT1436" s="74"/>
      <c r="GU1436" s="74"/>
      <c r="GV1436" s="74"/>
      <c r="GW1436" s="74"/>
      <c r="GX1436" s="74"/>
      <c r="GY1436" s="74"/>
      <c r="GZ1436" s="74"/>
      <c r="HA1436" s="74"/>
      <c r="HB1436" s="74"/>
      <c r="HC1436" s="74"/>
      <c r="HD1436" s="74"/>
      <c r="HE1436" s="74"/>
      <c r="HF1436" s="74"/>
      <c r="HG1436" s="74"/>
      <c r="HH1436" s="74"/>
      <c r="HI1436" s="74"/>
      <c r="HJ1436" s="74"/>
      <c r="HK1436" s="74"/>
      <c r="HL1436" s="74"/>
      <c r="HM1436" s="74"/>
      <c r="HN1436" s="74"/>
      <c r="HO1436" s="74"/>
      <c r="HP1436" s="74"/>
      <c r="HQ1436" s="74"/>
      <c r="HR1436" s="74"/>
      <c r="HS1436" s="74"/>
      <c r="HT1436" s="74"/>
      <c r="HU1436" s="74"/>
      <c r="HV1436" s="74"/>
      <c r="HW1436" s="74"/>
      <c r="HX1436" s="74"/>
      <c r="HY1436" s="74"/>
      <c r="HZ1436" s="74"/>
      <c r="IA1436" s="74"/>
      <c r="IB1436" s="74"/>
      <c r="IC1436" s="74"/>
      <c r="ID1436" s="74"/>
      <c r="IE1436" s="74"/>
      <c r="IF1436" s="74"/>
      <c r="IG1436" s="74"/>
      <c r="IH1436" s="74"/>
      <c r="II1436" s="74"/>
      <c r="IJ1436" s="74"/>
      <c r="IK1436" s="74"/>
      <c r="IL1436" s="74"/>
      <c r="IM1436" s="74"/>
      <c r="IN1436" s="74"/>
      <c r="IO1436" s="74"/>
      <c r="IP1436" s="74"/>
      <c r="IQ1436" s="74"/>
      <c r="IR1436" s="74"/>
      <c r="IS1436" s="74"/>
      <c r="IT1436" s="74"/>
      <c r="IU1436" s="74"/>
    </row>
    <row r="1437" spans="1:6" ht="15.75">
      <c r="A1437" s="26"/>
      <c r="B1437" s="27"/>
      <c r="C1437" s="37"/>
      <c r="D1437" s="26"/>
      <c r="E1437" s="26"/>
      <c r="F1437" s="30"/>
    </row>
    <row r="1438" spans="1:6" ht="15.75">
      <c r="A1438" s="26"/>
      <c r="B1438" s="27"/>
      <c r="C1438" s="37"/>
      <c r="D1438" s="26"/>
      <c r="E1438" s="26"/>
      <c r="F1438" s="30"/>
    </row>
    <row r="1439" spans="1:6" ht="15.75">
      <c r="A1439" s="26"/>
      <c r="B1439" s="27"/>
      <c r="C1439" s="37"/>
      <c r="D1439" s="26"/>
      <c r="E1439" s="26"/>
      <c r="F1439" s="30"/>
    </row>
    <row r="1440" spans="1:6" ht="15.75">
      <c r="A1440" s="26"/>
      <c r="B1440" s="27"/>
      <c r="C1440" s="37"/>
      <c r="D1440" s="26"/>
      <c r="E1440" s="26"/>
      <c r="F1440" s="30"/>
    </row>
    <row r="1441" spans="1:6" ht="15.75">
      <c r="A1441" s="26"/>
      <c r="B1441" s="27"/>
      <c r="C1441" s="37"/>
      <c r="D1441" s="26"/>
      <c r="E1441" s="26"/>
      <c r="F1441" s="30"/>
    </row>
    <row r="1442" spans="1:6" ht="15.75">
      <c r="A1442" s="26"/>
      <c r="B1442" s="27"/>
      <c r="C1442" s="37"/>
      <c r="D1442" s="29" t="s">
        <v>31</v>
      </c>
      <c r="E1442" s="26"/>
      <c r="F1442" s="30"/>
    </row>
    <row r="1443" spans="1:6" ht="15.75">
      <c r="A1443" s="26"/>
      <c r="B1443" s="27"/>
      <c r="C1443" s="37"/>
      <c r="D1443" s="31" t="s">
        <v>32</v>
      </c>
      <c r="E1443" s="26"/>
      <c r="F1443" s="30"/>
    </row>
    <row r="1444" spans="1:7" ht="15.75">
      <c r="A1444" s="26"/>
      <c r="B1444" s="27"/>
      <c r="C1444" s="37"/>
      <c r="D1444" s="26"/>
      <c r="E1444" s="26"/>
      <c r="F1444" s="30"/>
      <c r="G1444" s="80"/>
    </row>
    <row r="1445" spans="1:6" ht="15.75">
      <c r="A1445" s="33" t="s">
        <v>330</v>
      </c>
      <c r="B1445" s="27">
        <v>6303</v>
      </c>
      <c r="C1445" s="33" t="s">
        <v>785</v>
      </c>
      <c r="D1445" s="26" t="s">
        <v>786</v>
      </c>
      <c r="E1445" s="26" t="s">
        <v>92</v>
      </c>
      <c r="F1445" s="30">
        <v>3.51</v>
      </c>
    </row>
    <row r="1446" spans="1:6" ht="15.75">
      <c r="A1446" s="26"/>
      <c r="B1446" s="27"/>
      <c r="C1446" s="38" t="s">
        <v>117</v>
      </c>
      <c r="D1446" s="26"/>
      <c r="E1446" s="26"/>
      <c r="F1446" s="30"/>
    </row>
    <row r="1447" spans="1:6" ht="15.75">
      <c r="A1447" s="26"/>
      <c r="B1447" s="27"/>
      <c r="C1447" s="26"/>
      <c r="D1447" s="26"/>
      <c r="E1447" s="26"/>
      <c r="F1447" s="30"/>
    </row>
    <row r="1448" spans="1:6" ht="15.75">
      <c r="A1448" s="26"/>
      <c r="B1448" s="27">
        <v>6300</v>
      </c>
      <c r="C1448" s="33" t="s">
        <v>787</v>
      </c>
      <c r="D1448" s="26" t="s">
        <v>786</v>
      </c>
      <c r="E1448" s="26" t="s">
        <v>210</v>
      </c>
      <c r="F1448" s="30">
        <v>0.99</v>
      </c>
    </row>
    <row r="1449" spans="1:6" ht="15.75">
      <c r="A1449" s="26"/>
      <c r="B1449" s="27"/>
      <c r="C1449" s="38" t="s">
        <v>117</v>
      </c>
      <c r="D1449" s="26"/>
      <c r="E1449" s="26"/>
      <c r="F1449" s="30"/>
    </row>
    <row r="1450" spans="1:6" ht="15.75">
      <c r="A1450" s="26"/>
      <c r="B1450" s="27"/>
      <c r="C1450" s="26"/>
      <c r="D1450" s="26"/>
      <c r="E1450" s="26"/>
      <c r="F1450" s="30"/>
    </row>
    <row r="1451" spans="1:255" ht="15.75">
      <c r="A1451" s="50"/>
      <c r="B1451" s="72"/>
      <c r="C1451" s="50"/>
      <c r="D1451" s="50"/>
      <c r="E1451" s="35" t="s">
        <v>124</v>
      </c>
      <c r="F1451" s="36">
        <f>SUM(F1445:F1448)</f>
        <v>4.5</v>
      </c>
      <c r="G1451" s="74"/>
      <c r="H1451" s="74"/>
      <c r="I1451" s="74"/>
      <c r="J1451" s="74"/>
      <c r="K1451" s="74"/>
      <c r="L1451" s="74"/>
      <c r="M1451" s="74"/>
      <c r="N1451" s="74"/>
      <c r="O1451" s="74"/>
      <c r="P1451" s="74"/>
      <c r="Q1451" s="74"/>
      <c r="R1451" s="74"/>
      <c r="S1451" s="74"/>
      <c r="T1451" s="74"/>
      <c r="U1451" s="74"/>
      <c r="V1451" s="74"/>
      <c r="W1451" s="74"/>
      <c r="X1451" s="74"/>
      <c r="Y1451" s="74"/>
      <c r="Z1451" s="74"/>
      <c r="AA1451" s="74"/>
      <c r="AB1451" s="74"/>
      <c r="AC1451" s="74"/>
      <c r="AD1451" s="74"/>
      <c r="AE1451" s="74"/>
      <c r="AF1451" s="74"/>
      <c r="AG1451" s="74"/>
      <c r="AH1451" s="74"/>
      <c r="AI1451" s="74"/>
      <c r="AJ1451" s="74"/>
      <c r="AK1451" s="74"/>
      <c r="AL1451" s="74"/>
      <c r="AM1451" s="74"/>
      <c r="AN1451" s="74"/>
      <c r="AO1451" s="74"/>
      <c r="AP1451" s="74"/>
      <c r="AQ1451" s="74"/>
      <c r="AR1451" s="74"/>
      <c r="AS1451" s="74"/>
      <c r="AT1451" s="74"/>
      <c r="AU1451" s="74"/>
      <c r="AV1451" s="74"/>
      <c r="AW1451" s="74"/>
      <c r="AX1451" s="74"/>
      <c r="AY1451" s="74"/>
      <c r="AZ1451" s="74"/>
      <c r="BA1451" s="74"/>
      <c r="BB1451" s="74"/>
      <c r="BC1451" s="74"/>
      <c r="BD1451" s="74"/>
      <c r="BE1451" s="74"/>
      <c r="BF1451" s="74"/>
      <c r="BG1451" s="74"/>
      <c r="BH1451" s="74"/>
      <c r="BI1451" s="74"/>
      <c r="BJ1451" s="74"/>
      <c r="BK1451" s="74"/>
      <c r="BL1451" s="74"/>
      <c r="BM1451" s="74"/>
      <c r="BN1451" s="74"/>
      <c r="BO1451" s="74"/>
      <c r="BP1451" s="74"/>
      <c r="BQ1451" s="74"/>
      <c r="BR1451" s="74"/>
      <c r="BS1451" s="74"/>
      <c r="BT1451" s="74"/>
      <c r="BU1451" s="74"/>
      <c r="BV1451" s="74"/>
      <c r="BW1451" s="74"/>
      <c r="BX1451" s="74"/>
      <c r="BY1451" s="74"/>
      <c r="BZ1451" s="74"/>
      <c r="CA1451" s="74"/>
      <c r="CB1451" s="74"/>
      <c r="CC1451" s="74"/>
      <c r="CD1451" s="74"/>
      <c r="CE1451" s="74"/>
      <c r="CF1451" s="74"/>
      <c r="CG1451" s="74"/>
      <c r="CH1451" s="74"/>
      <c r="CI1451" s="74"/>
      <c r="CJ1451" s="74"/>
      <c r="CK1451" s="74"/>
      <c r="CL1451" s="74"/>
      <c r="CM1451" s="74"/>
      <c r="CN1451" s="74"/>
      <c r="CO1451" s="74"/>
      <c r="CP1451" s="74"/>
      <c r="CQ1451" s="74"/>
      <c r="CR1451" s="74"/>
      <c r="CS1451" s="74"/>
      <c r="CT1451" s="74"/>
      <c r="CU1451" s="74"/>
      <c r="CV1451" s="74"/>
      <c r="CW1451" s="74"/>
      <c r="CX1451" s="74"/>
      <c r="CY1451" s="74"/>
      <c r="CZ1451" s="74"/>
      <c r="DA1451" s="74"/>
      <c r="DB1451" s="74"/>
      <c r="DC1451" s="74"/>
      <c r="DD1451" s="74"/>
      <c r="DE1451" s="74"/>
      <c r="DF1451" s="74"/>
      <c r="DG1451" s="74"/>
      <c r="DH1451" s="74"/>
      <c r="DI1451" s="74"/>
      <c r="DJ1451" s="74"/>
      <c r="DK1451" s="74"/>
      <c r="DL1451" s="74"/>
      <c r="DM1451" s="74"/>
      <c r="DN1451" s="74"/>
      <c r="DO1451" s="74"/>
      <c r="DP1451" s="74"/>
      <c r="DQ1451" s="74"/>
      <c r="DR1451" s="74"/>
      <c r="DS1451" s="74"/>
      <c r="DT1451" s="74"/>
      <c r="DU1451" s="74"/>
      <c r="DV1451" s="74"/>
      <c r="DW1451" s="74"/>
      <c r="DX1451" s="74"/>
      <c r="DY1451" s="74"/>
      <c r="DZ1451" s="74"/>
      <c r="EA1451" s="74"/>
      <c r="EB1451" s="74"/>
      <c r="EC1451" s="74"/>
      <c r="ED1451" s="74"/>
      <c r="EE1451" s="74"/>
      <c r="EF1451" s="74"/>
      <c r="EG1451" s="74"/>
      <c r="EH1451" s="74"/>
      <c r="EI1451" s="74"/>
      <c r="EJ1451" s="74"/>
      <c r="EK1451" s="74"/>
      <c r="EL1451" s="74"/>
      <c r="EM1451" s="74"/>
      <c r="EN1451" s="74"/>
      <c r="EO1451" s="74"/>
      <c r="EP1451" s="74"/>
      <c r="EQ1451" s="74"/>
      <c r="ER1451" s="74"/>
      <c r="ES1451" s="74"/>
      <c r="ET1451" s="74"/>
      <c r="EU1451" s="74"/>
      <c r="EV1451" s="74"/>
      <c r="EW1451" s="74"/>
      <c r="EX1451" s="74"/>
      <c r="EY1451" s="74"/>
      <c r="EZ1451" s="74"/>
      <c r="FA1451" s="74"/>
      <c r="FB1451" s="74"/>
      <c r="FC1451" s="74"/>
      <c r="FD1451" s="74"/>
      <c r="FE1451" s="74"/>
      <c r="FF1451" s="74"/>
      <c r="FG1451" s="74"/>
      <c r="FH1451" s="74"/>
      <c r="FI1451" s="74"/>
      <c r="FJ1451" s="74"/>
      <c r="FK1451" s="74"/>
      <c r="FL1451" s="74"/>
      <c r="FM1451" s="74"/>
      <c r="FN1451" s="74"/>
      <c r="FO1451" s="74"/>
      <c r="FP1451" s="74"/>
      <c r="FQ1451" s="74"/>
      <c r="FR1451" s="74"/>
      <c r="FS1451" s="74"/>
      <c r="FT1451" s="74"/>
      <c r="FU1451" s="74"/>
      <c r="FV1451" s="74"/>
      <c r="FW1451" s="74"/>
      <c r="FX1451" s="74"/>
      <c r="FY1451" s="74"/>
      <c r="FZ1451" s="74"/>
      <c r="GA1451" s="74"/>
      <c r="GB1451" s="74"/>
      <c r="GC1451" s="74"/>
      <c r="GD1451" s="74"/>
      <c r="GE1451" s="74"/>
      <c r="GF1451" s="74"/>
      <c r="GG1451" s="74"/>
      <c r="GH1451" s="74"/>
      <c r="GI1451" s="74"/>
      <c r="GJ1451" s="74"/>
      <c r="GK1451" s="74"/>
      <c r="GL1451" s="74"/>
      <c r="GM1451" s="74"/>
      <c r="GN1451" s="74"/>
      <c r="GO1451" s="74"/>
      <c r="GP1451" s="74"/>
      <c r="GQ1451" s="74"/>
      <c r="GR1451" s="74"/>
      <c r="GS1451" s="74"/>
      <c r="GT1451" s="74"/>
      <c r="GU1451" s="74"/>
      <c r="GV1451" s="74"/>
      <c r="GW1451" s="74"/>
      <c r="GX1451" s="74"/>
      <c r="GY1451" s="74"/>
      <c r="GZ1451" s="74"/>
      <c r="HA1451" s="74"/>
      <c r="HB1451" s="74"/>
      <c r="HC1451" s="74"/>
      <c r="HD1451" s="74"/>
      <c r="HE1451" s="74"/>
      <c r="HF1451" s="74"/>
      <c r="HG1451" s="74"/>
      <c r="HH1451" s="74"/>
      <c r="HI1451" s="74"/>
      <c r="HJ1451" s="74"/>
      <c r="HK1451" s="74"/>
      <c r="HL1451" s="74"/>
      <c r="HM1451" s="74"/>
      <c r="HN1451" s="74"/>
      <c r="HO1451" s="74"/>
      <c r="HP1451" s="74"/>
      <c r="HQ1451" s="74"/>
      <c r="HR1451" s="74"/>
      <c r="HS1451" s="74"/>
      <c r="HT1451" s="74"/>
      <c r="HU1451" s="74"/>
      <c r="HV1451" s="74"/>
      <c r="HW1451" s="74"/>
      <c r="HX1451" s="74"/>
      <c r="HY1451" s="74"/>
      <c r="HZ1451" s="74"/>
      <c r="IA1451" s="74"/>
      <c r="IB1451" s="74"/>
      <c r="IC1451" s="74"/>
      <c r="ID1451" s="74"/>
      <c r="IE1451" s="74"/>
      <c r="IF1451" s="74"/>
      <c r="IG1451" s="74"/>
      <c r="IH1451" s="74"/>
      <c r="II1451" s="74"/>
      <c r="IJ1451" s="74"/>
      <c r="IK1451" s="74"/>
      <c r="IL1451" s="74"/>
      <c r="IM1451" s="74"/>
      <c r="IN1451" s="74"/>
      <c r="IO1451" s="74"/>
      <c r="IP1451" s="74"/>
      <c r="IQ1451" s="74"/>
      <c r="IR1451" s="74"/>
      <c r="IS1451" s="74"/>
      <c r="IT1451" s="74"/>
      <c r="IU1451" s="74"/>
    </row>
    <row r="1452" spans="1:6" ht="15.75">
      <c r="A1452" s="26"/>
      <c r="B1452" s="27"/>
      <c r="C1452" s="26"/>
      <c r="D1452" s="26"/>
      <c r="E1452" s="26"/>
      <c r="F1452" s="30"/>
    </row>
    <row r="1453" spans="1:6" ht="15.75">
      <c r="A1453" s="33" t="s">
        <v>236</v>
      </c>
      <c r="B1453" s="27">
        <v>6301</v>
      </c>
      <c r="C1453" s="33" t="s">
        <v>788</v>
      </c>
      <c r="D1453" s="26" t="s">
        <v>785</v>
      </c>
      <c r="E1453" s="26" t="s">
        <v>789</v>
      </c>
      <c r="F1453" s="30">
        <v>1.63</v>
      </c>
    </row>
    <row r="1454" spans="1:6" ht="15.75">
      <c r="A1454" s="26"/>
      <c r="B1454" s="27"/>
      <c r="C1454" s="38" t="s">
        <v>117</v>
      </c>
      <c r="D1454" s="26"/>
      <c r="E1454" s="26"/>
      <c r="F1454" s="30"/>
    </row>
    <row r="1455" spans="1:6" ht="15.75">
      <c r="A1455" s="26"/>
      <c r="B1455" s="27"/>
      <c r="C1455" s="26"/>
      <c r="D1455" s="26"/>
      <c r="E1455" s="26"/>
      <c r="F1455" s="30"/>
    </row>
    <row r="1456" spans="1:6" ht="15.75">
      <c r="A1456" s="26"/>
      <c r="B1456" s="27">
        <v>6302</v>
      </c>
      <c r="C1456" s="33" t="s">
        <v>790</v>
      </c>
      <c r="D1456" s="26" t="s">
        <v>786</v>
      </c>
      <c r="E1456" s="26" t="s">
        <v>787</v>
      </c>
      <c r="F1456" s="30">
        <v>0.7</v>
      </c>
    </row>
    <row r="1457" spans="1:6" ht="15.75">
      <c r="A1457" s="26"/>
      <c r="B1457" s="27"/>
      <c r="C1457" s="38" t="s">
        <v>123</v>
      </c>
      <c r="D1457" s="26"/>
      <c r="E1457" s="26"/>
      <c r="F1457" s="30"/>
    </row>
    <row r="1458" spans="1:6" ht="15.75">
      <c r="A1458" s="26"/>
      <c r="B1458" s="27"/>
      <c r="C1458" s="38"/>
      <c r="D1458" s="26"/>
      <c r="E1458" s="26"/>
      <c r="F1458" s="30"/>
    </row>
    <row r="1459" spans="1:255" ht="15.75">
      <c r="A1459" s="50"/>
      <c r="B1459" s="72"/>
      <c r="C1459" s="73"/>
      <c r="D1459" s="50"/>
      <c r="E1459" s="35" t="s">
        <v>169</v>
      </c>
      <c r="F1459" s="36">
        <f>SUM(F1453:F1456)</f>
        <v>2.33</v>
      </c>
      <c r="G1459" s="74"/>
      <c r="H1459" s="74"/>
      <c r="I1459" s="74"/>
      <c r="J1459" s="74"/>
      <c r="K1459" s="74"/>
      <c r="L1459" s="74"/>
      <c r="M1459" s="74"/>
      <c r="N1459" s="74"/>
      <c r="O1459" s="74"/>
      <c r="P1459" s="74"/>
      <c r="Q1459" s="74"/>
      <c r="R1459" s="74"/>
      <c r="S1459" s="74"/>
      <c r="T1459" s="74"/>
      <c r="U1459" s="74"/>
      <c r="V1459" s="74"/>
      <c r="W1459" s="74"/>
      <c r="X1459" s="74"/>
      <c r="Y1459" s="74"/>
      <c r="Z1459" s="74"/>
      <c r="AA1459" s="74"/>
      <c r="AB1459" s="74"/>
      <c r="AC1459" s="74"/>
      <c r="AD1459" s="74"/>
      <c r="AE1459" s="74"/>
      <c r="AF1459" s="74"/>
      <c r="AG1459" s="74"/>
      <c r="AH1459" s="74"/>
      <c r="AI1459" s="74"/>
      <c r="AJ1459" s="74"/>
      <c r="AK1459" s="74"/>
      <c r="AL1459" s="74"/>
      <c r="AM1459" s="74"/>
      <c r="AN1459" s="74"/>
      <c r="AO1459" s="74"/>
      <c r="AP1459" s="74"/>
      <c r="AQ1459" s="74"/>
      <c r="AR1459" s="74"/>
      <c r="AS1459" s="74"/>
      <c r="AT1459" s="74"/>
      <c r="AU1459" s="74"/>
      <c r="AV1459" s="74"/>
      <c r="AW1459" s="74"/>
      <c r="AX1459" s="74"/>
      <c r="AY1459" s="74"/>
      <c r="AZ1459" s="74"/>
      <c r="BA1459" s="74"/>
      <c r="BB1459" s="74"/>
      <c r="BC1459" s="74"/>
      <c r="BD1459" s="74"/>
      <c r="BE1459" s="74"/>
      <c r="BF1459" s="74"/>
      <c r="BG1459" s="74"/>
      <c r="BH1459" s="74"/>
      <c r="BI1459" s="74"/>
      <c r="BJ1459" s="74"/>
      <c r="BK1459" s="74"/>
      <c r="BL1459" s="74"/>
      <c r="BM1459" s="74"/>
      <c r="BN1459" s="74"/>
      <c r="BO1459" s="74"/>
      <c r="BP1459" s="74"/>
      <c r="BQ1459" s="74"/>
      <c r="BR1459" s="74"/>
      <c r="BS1459" s="74"/>
      <c r="BT1459" s="74"/>
      <c r="BU1459" s="74"/>
      <c r="BV1459" s="74"/>
      <c r="BW1459" s="74"/>
      <c r="BX1459" s="74"/>
      <c r="BY1459" s="74"/>
      <c r="BZ1459" s="74"/>
      <c r="CA1459" s="74"/>
      <c r="CB1459" s="74"/>
      <c r="CC1459" s="74"/>
      <c r="CD1459" s="74"/>
      <c r="CE1459" s="74"/>
      <c r="CF1459" s="74"/>
      <c r="CG1459" s="74"/>
      <c r="CH1459" s="74"/>
      <c r="CI1459" s="74"/>
      <c r="CJ1459" s="74"/>
      <c r="CK1459" s="74"/>
      <c r="CL1459" s="74"/>
      <c r="CM1459" s="74"/>
      <c r="CN1459" s="74"/>
      <c r="CO1459" s="74"/>
      <c r="CP1459" s="74"/>
      <c r="CQ1459" s="74"/>
      <c r="CR1459" s="74"/>
      <c r="CS1459" s="74"/>
      <c r="CT1459" s="74"/>
      <c r="CU1459" s="74"/>
      <c r="CV1459" s="74"/>
      <c r="CW1459" s="74"/>
      <c r="CX1459" s="74"/>
      <c r="CY1459" s="74"/>
      <c r="CZ1459" s="74"/>
      <c r="DA1459" s="74"/>
      <c r="DB1459" s="74"/>
      <c r="DC1459" s="74"/>
      <c r="DD1459" s="74"/>
      <c r="DE1459" s="74"/>
      <c r="DF1459" s="74"/>
      <c r="DG1459" s="74"/>
      <c r="DH1459" s="74"/>
      <c r="DI1459" s="74"/>
      <c r="DJ1459" s="74"/>
      <c r="DK1459" s="74"/>
      <c r="DL1459" s="74"/>
      <c r="DM1459" s="74"/>
      <c r="DN1459" s="74"/>
      <c r="DO1459" s="74"/>
      <c r="DP1459" s="74"/>
      <c r="DQ1459" s="74"/>
      <c r="DR1459" s="74"/>
      <c r="DS1459" s="74"/>
      <c r="DT1459" s="74"/>
      <c r="DU1459" s="74"/>
      <c r="DV1459" s="74"/>
      <c r="DW1459" s="74"/>
      <c r="DX1459" s="74"/>
      <c r="DY1459" s="74"/>
      <c r="DZ1459" s="74"/>
      <c r="EA1459" s="74"/>
      <c r="EB1459" s="74"/>
      <c r="EC1459" s="74"/>
      <c r="ED1459" s="74"/>
      <c r="EE1459" s="74"/>
      <c r="EF1459" s="74"/>
      <c r="EG1459" s="74"/>
      <c r="EH1459" s="74"/>
      <c r="EI1459" s="74"/>
      <c r="EJ1459" s="74"/>
      <c r="EK1459" s="74"/>
      <c r="EL1459" s="74"/>
      <c r="EM1459" s="74"/>
      <c r="EN1459" s="74"/>
      <c r="EO1459" s="74"/>
      <c r="EP1459" s="74"/>
      <c r="EQ1459" s="74"/>
      <c r="ER1459" s="74"/>
      <c r="ES1459" s="74"/>
      <c r="ET1459" s="74"/>
      <c r="EU1459" s="74"/>
      <c r="EV1459" s="74"/>
      <c r="EW1459" s="74"/>
      <c r="EX1459" s="74"/>
      <c r="EY1459" s="74"/>
      <c r="EZ1459" s="74"/>
      <c r="FA1459" s="74"/>
      <c r="FB1459" s="74"/>
      <c r="FC1459" s="74"/>
      <c r="FD1459" s="74"/>
      <c r="FE1459" s="74"/>
      <c r="FF1459" s="74"/>
      <c r="FG1459" s="74"/>
      <c r="FH1459" s="74"/>
      <c r="FI1459" s="74"/>
      <c r="FJ1459" s="74"/>
      <c r="FK1459" s="74"/>
      <c r="FL1459" s="74"/>
      <c r="FM1459" s="74"/>
      <c r="FN1459" s="74"/>
      <c r="FO1459" s="74"/>
      <c r="FP1459" s="74"/>
      <c r="FQ1459" s="74"/>
      <c r="FR1459" s="74"/>
      <c r="FS1459" s="74"/>
      <c r="FT1459" s="74"/>
      <c r="FU1459" s="74"/>
      <c r="FV1459" s="74"/>
      <c r="FW1459" s="74"/>
      <c r="FX1459" s="74"/>
      <c r="FY1459" s="74"/>
      <c r="FZ1459" s="74"/>
      <c r="GA1459" s="74"/>
      <c r="GB1459" s="74"/>
      <c r="GC1459" s="74"/>
      <c r="GD1459" s="74"/>
      <c r="GE1459" s="74"/>
      <c r="GF1459" s="74"/>
      <c r="GG1459" s="74"/>
      <c r="GH1459" s="74"/>
      <c r="GI1459" s="74"/>
      <c r="GJ1459" s="74"/>
      <c r="GK1459" s="74"/>
      <c r="GL1459" s="74"/>
      <c r="GM1459" s="74"/>
      <c r="GN1459" s="74"/>
      <c r="GO1459" s="74"/>
      <c r="GP1459" s="74"/>
      <c r="GQ1459" s="74"/>
      <c r="GR1459" s="74"/>
      <c r="GS1459" s="74"/>
      <c r="GT1459" s="74"/>
      <c r="GU1459" s="74"/>
      <c r="GV1459" s="74"/>
      <c r="GW1459" s="74"/>
      <c r="GX1459" s="74"/>
      <c r="GY1459" s="74"/>
      <c r="GZ1459" s="74"/>
      <c r="HA1459" s="74"/>
      <c r="HB1459" s="74"/>
      <c r="HC1459" s="74"/>
      <c r="HD1459" s="74"/>
      <c r="HE1459" s="74"/>
      <c r="HF1459" s="74"/>
      <c r="HG1459" s="74"/>
      <c r="HH1459" s="74"/>
      <c r="HI1459" s="74"/>
      <c r="HJ1459" s="74"/>
      <c r="HK1459" s="74"/>
      <c r="HL1459" s="74"/>
      <c r="HM1459" s="74"/>
      <c r="HN1459" s="74"/>
      <c r="HO1459" s="74"/>
      <c r="HP1459" s="74"/>
      <c r="HQ1459" s="74"/>
      <c r="HR1459" s="74"/>
      <c r="HS1459" s="74"/>
      <c r="HT1459" s="74"/>
      <c r="HU1459" s="74"/>
      <c r="HV1459" s="74"/>
      <c r="HW1459" s="74"/>
      <c r="HX1459" s="74"/>
      <c r="HY1459" s="74"/>
      <c r="HZ1459" s="74"/>
      <c r="IA1459" s="74"/>
      <c r="IB1459" s="74"/>
      <c r="IC1459" s="74"/>
      <c r="ID1459" s="74"/>
      <c r="IE1459" s="74"/>
      <c r="IF1459" s="74"/>
      <c r="IG1459" s="74"/>
      <c r="IH1459" s="74"/>
      <c r="II1459" s="74"/>
      <c r="IJ1459" s="74"/>
      <c r="IK1459" s="74"/>
      <c r="IL1459" s="74"/>
      <c r="IM1459" s="74"/>
      <c r="IN1459" s="74"/>
      <c r="IO1459" s="74"/>
      <c r="IP1459" s="74"/>
      <c r="IQ1459" s="74"/>
      <c r="IR1459" s="74"/>
      <c r="IS1459" s="74"/>
      <c r="IT1459" s="74"/>
      <c r="IU1459" s="74"/>
    </row>
    <row r="1460" spans="1:6" ht="15.75">
      <c r="A1460" s="26"/>
      <c r="B1460" s="27"/>
      <c r="C1460" s="37"/>
      <c r="D1460" s="26"/>
      <c r="E1460" s="26"/>
      <c r="F1460" s="30"/>
    </row>
    <row r="1461" spans="1:6" ht="15.75">
      <c r="A1461" s="26"/>
      <c r="B1461" s="27"/>
      <c r="C1461" s="37"/>
      <c r="D1461" s="23" t="s">
        <v>33</v>
      </c>
      <c r="E1461" s="26"/>
      <c r="F1461" s="30"/>
    </row>
    <row r="1462" spans="1:7" ht="15.75">
      <c r="A1462" s="26"/>
      <c r="B1462" s="27"/>
      <c r="C1462" s="37"/>
      <c r="D1462" s="26"/>
      <c r="E1462" s="26"/>
      <c r="F1462" s="30"/>
      <c r="G1462" s="80"/>
    </row>
    <row r="1463" spans="1:6" ht="15.75">
      <c r="A1463" s="33" t="s">
        <v>201</v>
      </c>
      <c r="B1463" s="27"/>
      <c r="C1463" s="33" t="s">
        <v>429</v>
      </c>
      <c r="D1463" s="26" t="s">
        <v>791</v>
      </c>
      <c r="E1463" s="26" t="s">
        <v>792</v>
      </c>
      <c r="F1463" s="30">
        <v>1.545</v>
      </c>
    </row>
    <row r="1464" spans="1:6" ht="15.75">
      <c r="A1464" s="26"/>
      <c r="B1464" s="27"/>
      <c r="C1464" s="26"/>
      <c r="D1464" s="26"/>
      <c r="E1464" s="26"/>
      <c r="F1464" s="30"/>
    </row>
    <row r="1465" spans="1:255" ht="15.75">
      <c r="A1465" s="50"/>
      <c r="B1465" s="72"/>
      <c r="C1465" s="50"/>
      <c r="D1465" s="50"/>
      <c r="E1465" s="35" t="s">
        <v>203</v>
      </c>
      <c r="F1465" s="36">
        <f>SUM(F1463)</f>
        <v>1.545</v>
      </c>
      <c r="G1465" s="74"/>
      <c r="H1465" s="74"/>
      <c r="I1465" s="74"/>
      <c r="J1465" s="74"/>
      <c r="K1465" s="74"/>
      <c r="L1465" s="74"/>
      <c r="M1465" s="74"/>
      <c r="N1465" s="74"/>
      <c r="O1465" s="74"/>
      <c r="P1465" s="74"/>
      <c r="Q1465" s="74"/>
      <c r="R1465" s="74"/>
      <c r="S1465" s="74"/>
      <c r="T1465" s="74"/>
      <c r="U1465" s="74"/>
      <c r="V1465" s="74"/>
      <c r="W1465" s="74"/>
      <c r="X1465" s="74"/>
      <c r="Y1465" s="74"/>
      <c r="Z1465" s="74"/>
      <c r="AA1465" s="74"/>
      <c r="AB1465" s="74"/>
      <c r="AC1465" s="74"/>
      <c r="AD1465" s="74"/>
      <c r="AE1465" s="74"/>
      <c r="AF1465" s="74"/>
      <c r="AG1465" s="74"/>
      <c r="AH1465" s="74"/>
      <c r="AI1465" s="74"/>
      <c r="AJ1465" s="74"/>
      <c r="AK1465" s="74"/>
      <c r="AL1465" s="74"/>
      <c r="AM1465" s="74"/>
      <c r="AN1465" s="74"/>
      <c r="AO1465" s="74"/>
      <c r="AP1465" s="74"/>
      <c r="AQ1465" s="74"/>
      <c r="AR1465" s="74"/>
      <c r="AS1465" s="74"/>
      <c r="AT1465" s="74"/>
      <c r="AU1465" s="74"/>
      <c r="AV1465" s="74"/>
      <c r="AW1465" s="74"/>
      <c r="AX1465" s="74"/>
      <c r="AY1465" s="74"/>
      <c r="AZ1465" s="74"/>
      <c r="BA1465" s="74"/>
      <c r="BB1465" s="74"/>
      <c r="BC1465" s="74"/>
      <c r="BD1465" s="74"/>
      <c r="BE1465" s="74"/>
      <c r="BF1465" s="74"/>
      <c r="BG1465" s="74"/>
      <c r="BH1465" s="74"/>
      <c r="BI1465" s="74"/>
      <c r="BJ1465" s="74"/>
      <c r="BK1465" s="74"/>
      <c r="BL1465" s="74"/>
      <c r="BM1465" s="74"/>
      <c r="BN1465" s="74"/>
      <c r="BO1465" s="74"/>
      <c r="BP1465" s="74"/>
      <c r="BQ1465" s="74"/>
      <c r="BR1465" s="74"/>
      <c r="BS1465" s="74"/>
      <c r="BT1465" s="74"/>
      <c r="BU1465" s="74"/>
      <c r="BV1465" s="74"/>
      <c r="BW1465" s="74"/>
      <c r="BX1465" s="74"/>
      <c r="BY1465" s="74"/>
      <c r="BZ1465" s="74"/>
      <c r="CA1465" s="74"/>
      <c r="CB1465" s="74"/>
      <c r="CC1465" s="74"/>
      <c r="CD1465" s="74"/>
      <c r="CE1465" s="74"/>
      <c r="CF1465" s="74"/>
      <c r="CG1465" s="74"/>
      <c r="CH1465" s="74"/>
      <c r="CI1465" s="74"/>
      <c r="CJ1465" s="74"/>
      <c r="CK1465" s="74"/>
      <c r="CL1465" s="74"/>
      <c r="CM1465" s="74"/>
      <c r="CN1465" s="74"/>
      <c r="CO1465" s="74"/>
      <c r="CP1465" s="74"/>
      <c r="CQ1465" s="74"/>
      <c r="CR1465" s="74"/>
      <c r="CS1465" s="74"/>
      <c r="CT1465" s="74"/>
      <c r="CU1465" s="74"/>
      <c r="CV1465" s="74"/>
      <c r="CW1465" s="74"/>
      <c r="CX1465" s="74"/>
      <c r="CY1465" s="74"/>
      <c r="CZ1465" s="74"/>
      <c r="DA1465" s="74"/>
      <c r="DB1465" s="74"/>
      <c r="DC1465" s="74"/>
      <c r="DD1465" s="74"/>
      <c r="DE1465" s="74"/>
      <c r="DF1465" s="74"/>
      <c r="DG1465" s="74"/>
      <c r="DH1465" s="74"/>
      <c r="DI1465" s="74"/>
      <c r="DJ1465" s="74"/>
      <c r="DK1465" s="74"/>
      <c r="DL1465" s="74"/>
      <c r="DM1465" s="74"/>
      <c r="DN1465" s="74"/>
      <c r="DO1465" s="74"/>
      <c r="DP1465" s="74"/>
      <c r="DQ1465" s="74"/>
      <c r="DR1465" s="74"/>
      <c r="DS1465" s="74"/>
      <c r="DT1465" s="74"/>
      <c r="DU1465" s="74"/>
      <c r="DV1465" s="74"/>
      <c r="DW1465" s="74"/>
      <c r="DX1465" s="74"/>
      <c r="DY1465" s="74"/>
      <c r="DZ1465" s="74"/>
      <c r="EA1465" s="74"/>
      <c r="EB1465" s="74"/>
      <c r="EC1465" s="74"/>
      <c r="ED1465" s="74"/>
      <c r="EE1465" s="74"/>
      <c r="EF1465" s="74"/>
      <c r="EG1465" s="74"/>
      <c r="EH1465" s="74"/>
      <c r="EI1465" s="74"/>
      <c r="EJ1465" s="74"/>
      <c r="EK1465" s="74"/>
      <c r="EL1465" s="74"/>
      <c r="EM1465" s="74"/>
      <c r="EN1465" s="74"/>
      <c r="EO1465" s="74"/>
      <c r="EP1465" s="74"/>
      <c r="EQ1465" s="74"/>
      <c r="ER1465" s="74"/>
      <c r="ES1465" s="74"/>
      <c r="ET1465" s="74"/>
      <c r="EU1465" s="74"/>
      <c r="EV1465" s="74"/>
      <c r="EW1465" s="74"/>
      <c r="EX1465" s="74"/>
      <c r="EY1465" s="74"/>
      <c r="EZ1465" s="74"/>
      <c r="FA1465" s="74"/>
      <c r="FB1465" s="74"/>
      <c r="FC1465" s="74"/>
      <c r="FD1465" s="74"/>
      <c r="FE1465" s="74"/>
      <c r="FF1465" s="74"/>
      <c r="FG1465" s="74"/>
      <c r="FH1465" s="74"/>
      <c r="FI1465" s="74"/>
      <c r="FJ1465" s="74"/>
      <c r="FK1465" s="74"/>
      <c r="FL1465" s="74"/>
      <c r="FM1465" s="74"/>
      <c r="FN1465" s="74"/>
      <c r="FO1465" s="74"/>
      <c r="FP1465" s="74"/>
      <c r="FQ1465" s="74"/>
      <c r="FR1465" s="74"/>
      <c r="FS1465" s="74"/>
      <c r="FT1465" s="74"/>
      <c r="FU1465" s="74"/>
      <c r="FV1465" s="74"/>
      <c r="FW1465" s="74"/>
      <c r="FX1465" s="74"/>
      <c r="FY1465" s="74"/>
      <c r="FZ1465" s="74"/>
      <c r="GA1465" s="74"/>
      <c r="GB1465" s="74"/>
      <c r="GC1465" s="74"/>
      <c r="GD1465" s="74"/>
      <c r="GE1465" s="74"/>
      <c r="GF1465" s="74"/>
      <c r="GG1465" s="74"/>
      <c r="GH1465" s="74"/>
      <c r="GI1465" s="74"/>
      <c r="GJ1465" s="74"/>
      <c r="GK1465" s="74"/>
      <c r="GL1465" s="74"/>
      <c r="GM1465" s="74"/>
      <c r="GN1465" s="74"/>
      <c r="GO1465" s="74"/>
      <c r="GP1465" s="74"/>
      <c r="GQ1465" s="74"/>
      <c r="GR1465" s="74"/>
      <c r="GS1465" s="74"/>
      <c r="GT1465" s="74"/>
      <c r="GU1465" s="74"/>
      <c r="GV1465" s="74"/>
      <c r="GW1465" s="74"/>
      <c r="GX1465" s="74"/>
      <c r="GY1465" s="74"/>
      <c r="GZ1465" s="74"/>
      <c r="HA1465" s="74"/>
      <c r="HB1465" s="74"/>
      <c r="HC1465" s="74"/>
      <c r="HD1465" s="74"/>
      <c r="HE1465" s="74"/>
      <c r="HF1465" s="74"/>
      <c r="HG1465" s="74"/>
      <c r="HH1465" s="74"/>
      <c r="HI1465" s="74"/>
      <c r="HJ1465" s="74"/>
      <c r="HK1465" s="74"/>
      <c r="HL1465" s="74"/>
      <c r="HM1465" s="74"/>
      <c r="HN1465" s="74"/>
      <c r="HO1465" s="74"/>
      <c r="HP1465" s="74"/>
      <c r="HQ1465" s="74"/>
      <c r="HR1465" s="74"/>
      <c r="HS1465" s="74"/>
      <c r="HT1465" s="74"/>
      <c r="HU1465" s="74"/>
      <c r="HV1465" s="74"/>
      <c r="HW1465" s="74"/>
      <c r="HX1465" s="74"/>
      <c r="HY1465" s="74"/>
      <c r="HZ1465" s="74"/>
      <c r="IA1465" s="74"/>
      <c r="IB1465" s="74"/>
      <c r="IC1465" s="74"/>
      <c r="ID1465" s="74"/>
      <c r="IE1465" s="74"/>
      <c r="IF1465" s="74"/>
      <c r="IG1465" s="74"/>
      <c r="IH1465" s="74"/>
      <c r="II1465" s="74"/>
      <c r="IJ1465" s="74"/>
      <c r="IK1465" s="74"/>
      <c r="IL1465" s="74"/>
      <c r="IM1465" s="74"/>
      <c r="IN1465" s="74"/>
      <c r="IO1465" s="74"/>
      <c r="IP1465" s="74"/>
      <c r="IQ1465" s="74"/>
      <c r="IR1465" s="74"/>
      <c r="IS1465" s="74"/>
      <c r="IT1465" s="74"/>
      <c r="IU1465" s="74"/>
    </row>
    <row r="1466" spans="1:6" ht="15.75">
      <c r="A1466" s="26"/>
      <c r="B1466" s="27"/>
      <c r="C1466" s="26"/>
      <c r="D1466" s="26"/>
      <c r="E1466" s="26"/>
      <c r="F1466" s="30"/>
    </row>
    <row r="1467" spans="1:6" ht="15.75">
      <c r="A1467" s="33" t="s">
        <v>486</v>
      </c>
      <c r="B1467" s="27"/>
      <c r="C1467" s="33" t="s">
        <v>793</v>
      </c>
      <c r="D1467" s="26" t="s">
        <v>794</v>
      </c>
      <c r="E1467" s="26" t="s">
        <v>795</v>
      </c>
      <c r="F1467" s="30">
        <v>0.89</v>
      </c>
    </row>
    <row r="1468" spans="1:6" ht="15.75">
      <c r="A1468" s="33" t="s">
        <v>93</v>
      </c>
      <c r="B1468" s="27"/>
      <c r="C1468" s="26"/>
      <c r="D1468" s="26"/>
      <c r="E1468" s="26"/>
      <c r="F1468" s="30"/>
    </row>
    <row r="1469" spans="1:255" ht="15.75">
      <c r="A1469" s="50"/>
      <c r="B1469" s="72"/>
      <c r="C1469" s="50"/>
      <c r="D1469" s="50"/>
      <c r="E1469" s="35" t="s">
        <v>97</v>
      </c>
      <c r="F1469" s="36">
        <f>SUM(F1467)</f>
        <v>0.89</v>
      </c>
      <c r="G1469" s="74"/>
      <c r="H1469" s="74"/>
      <c r="I1469" s="74"/>
      <c r="J1469" s="74"/>
      <c r="K1469" s="74"/>
      <c r="L1469" s="74"/>
      <c r="M1469" s="74"/>
      <c r="N1469" s="74"/>
      <c r="O1469" s="74"/>
      <c r="P1469" s="74"/>
      <c r="Q1469" s="74"/>
      <c r="R1469" s="74"/>
      <c r="S1469" s="74"/>
      <c r="T1469" s="74"/>
      <c r="U1469" s="74"/>
      <c r="V1469" s="74"/>
      <c r="W1469" s="74"/>
      <c r="X1469" s="74"/>
      <c r="Y1469" s="74"/>
      <c r="Z1469" s="74"/>
      <c r="AA1469" s="74"/>
      <c r="AB1469" s="74"/>
      <c r="AC1469" s="74"/>
      <c r="AD1469" s="74"/>
      <c r="AE1469" s="74"/>
      <c r="AF1469" s="74"/>
      <c r="AG1469" s="74"/>
      <c r="AH1469" s="74"/>
      <c r="AI1469" s="74"/>
      <c r="AJ1469" s="74"/>
      <c r="AK1469" s="74"/>
      <c r="AL1469" s="74"/>
      <c r="AM1469" s="74"/>
      <c r="AN1469" s="74"/>
      <c r="AO1469" s="74"/>
      <c r="AP1469" s="74"/>
      <c r="AQ1469" s="74"/>
      <c r="AR1469" s="74"/>
      <c r="AS1469" s="74"/>
      <c r="AT1469" s="74"/>
      <c r="AU1469" s="74"/>
      <c r="AV1469" s="74"/>
      <c r="AW1469" s="74"/>
      <c r="AX1469" s="74"/>
      <c r="AY1469" s="74"/>
      <c r="AZ1469" s="74"/>
      <c r="BA1469" s="74"/>
      <c r="BB1469" s="74"/>
      <c r="BC1469" s="74"/>
      <c r="BD1469" s="74"/>
      <c r="BE1469" s="74"/>
      <c r="BF1469" s="74"/>
      <c r="BG1469" s="74"/>
      <c r="BH1469" s="74"/>
      <c r="BI1469" s="74"/>
      <c r="BJ1469" s="74"/>
      <c r="BK1469" s="74"/>
      <c r="BL1469" s="74"/>
      <c r="BM1469" s="74"/>
      <c r="BN1469" s="74"/>
      <c r="BO1469" s="74"/>
      <c r="BP1469" s="74"/>
      <c r="BQ1469" s="74"/>
      <c r="BR1469" s="74"/>
      <c r="BS1469" s="74"/>
      <c r="BT1469" s="74"/>
      <c r="BU1469" s="74"/>
      <c r="BV1469" s="74"/>
      <c r="BW1469" s="74"/>
      <c r="BX1469" s="74"/>
      <c r="BY1469" s="74"/>
      <c r="BZ1469" s="74"/>
      <c r="CA1469" s="74"/>
      <c r="CB1469" s="74"/>
      <c r="CC1469" s="74"/>
      <c r="CD1469" s="74"/>
      <c r="CE1469" s="74"/>
      <c r="CF1469" s="74"/>
      <c r="CG1469" s="74"/>
      <c r="CH1469" s="74"/>
      <c r="CI1469" s="74"/>
      <c r="CJ1469" s="74"/>
      <c r="CK1469" s="74"/>
      <c r="CL1469" s="74"/>
      <c r="CM1469" s="74"/>
      <c r="CN1469" s="74"/>
      <c r="CO1469" s="74"/>
      <c r="CP1469" s="74"/>
      <c r="CQ1469" s="74"/>
      <c r="CR1469" s="74"/>
      <c r="CS1469" s="74"/>
      <c r="CT1469" s="74"/>
      <c r="CU1469" s="74"/>
      <c r="CV1469" s="74"/>
      <c r="CW1469" s="74"/>
      <c r="CX1469" s="74"/>
      <c r="CY1469" s="74"/>
      <c r="CZ1469" s="74"/>
      <c r="DA1469" s="74"/>
      <c r="DB1469" s="74"/>
      <c r="DC1469" s="74"/>
      <c r="DD1469" s="74"/>
      <c r="DE1469" s="74"/>
      <c r="DF1469" s="74"/>
      <c r="DG1469" s="74"/>
      <c r="DH1469" s="74"/>
      <c r="DI1469" s="74"/>
      <c r="DJ1469" s="74"/>
      <c r="DK1469" s="74"/>
      <c r="DL1469" s="74"/>
      <c r="DM1469" s="74"/>
      <c r="DN1469" s="74"/>
      <c r="DO1469" s="74"/>
      <c r="DP1469" s="74"/>
      <c r="DQ1469" s="74"/>
      <c r="DR1469" s="74"/>
      <c r="DS1469" s="74"/>
      <c r="DT1469" s="74"/>
      <c r="DU1469" s="74"/>
      <c r="DV1469" s="74"/>
      <c r="DW1469" s="74"/>
      <c r="DX1469" s="74"/>
      <c r="DY1469" s="74"/>
      <c r="DZ1469" s="74"/>
      <c r="EA1469" s="74"/>
      <c r="EB1469" s="74"/>
      <c r="EC1469" s="74"/>
      <c r="ED1469" s="74"/>
      <c r="EE1469" s="74"/>
      <c r="EF1469" s="74"/>
      <c r="EG1469" s="74"/>
      <c r="EH1469" s="74"/>
      <c r="EI1469" s="74"/>
      <c r="EJ1469" s="74"/>
      <c r="EK1469" s="74"/>
      <c r="EL1469" s="74"/>
      <c r="EM1469" s="74"/>
      <c r="EN1469" s="74"/>
      <c r="EO1469" s="74"/>
      <c r="EP1469" s="74"/>
      <c r="EQ1469" s="74"/>
      <c r="ER1469" s="74"/>
      <c r="ES1469" s="74"/>
      <c r="ET1469" s="74"/>
      <c r="EU1469" s="74"/>
      <c r="EV1469" s="74"/>
      <c r="EW1469" s="74"/>
      <c r="EX1469" s="74"/>
      <c r="EY1469" s="74"/>
      <c r="EZ1469" s="74"/>
      <c r="FA1469" s="74"/>
      <c r="FB1469" s="74"/>
      <c r="FC1469" s="74"/>
      <c r="FD1469" s="74"/>
      <c r="FE1469" s="74"/>
      <c r="FF1469" s="74"/>
      <c r="FG1469" s="74"/>
      <c r="FH1469" s="74"/>
      <c r="FI1469" s="74"/>
      <c r="FJ1469" s="74"/>
      <c r="FK1469" s="74"/>
      <c r="FL1469" s="74"/>
      <c r="FM1469" s="74"/>
      <c r="FN1469" s="74"/>
      <c r="FO1469" s="74"/>
      <c r="FP1469" s="74"/>
      <c r="FQ1469" s="74"/>
      <c r="FR1469" s="74"/>
      <c r="FS1469" s="74"/>
      <c r="FT1469" s="74"/>
      <c r="FU1469" s="74"/>
      <c r="FV1469" s="74"/>
      <c r="FW1469" s="74"/>
      <c r="FX1469" s="74"/>
      <c r="FY1469" s="74"/>
      <c r="FZ1469" s="74"/>
      <c r="GA1469" s="74"/>
      <c r="GB1469" s="74"/>
      <c r="GC1469" s="74"/>
      <c r="GD1469" s="74"/>
      <c r="GE1469" s="74"/>
      <c r="GF1469" s="74"/>
      <c r="GG1469" s="74"/>
      <c r="GH1469" s="74"/>
      <c r="GI1469" s="74"/>
      <c r="GJ1469" s="74"/>
      <c r="GK1469" s="74"/>
      <c r="GL1469" s="74"/>
      <c r="GM1469" s="74"/>
      <c r="GN1469" s="74"/>
      <c r="GO1469" s="74"/>
      <c r="GP1469" s="74"/>
      <c r="GQ1469" s="74"/>
      <c r="GR1469" s="74"/>
      <c r="GS1469" s="74"/>
      <c r="GT1469" s="74"/>
      <c r="GU1469" s="74"/>
      <c r="GV1469" s="74"/>
      <c r="GW1469" s="74"/>
      <c r="GX1469" s="74"/>
      <c r="GY1469" s="74"/>
      <c r="GZ1469" s="74"/>
      <c r="HA1469" s="74"/>
      <c r="HB1469" s="74"/>
      <c r="HC1469" s="74"/>
      <c r="HD1469" s="74"/>
      <c r="HE1469" s="74"/>
      <c r="HF1469" s="74"/>
      <c r="HG1469" s="74"/>
      <c r="HH1469" s="74"/>
      <c r="HI1469" s="74"/>
      <c r="HJ1469" s="74"/>
      <c r="HK1469" s="74"/>
      <c r="HL1469" s="74"/>
      <c r="HM1469" s="74"/>
      <c r="HN1469" s="74"/>
      <c r="HO1469" s="74"/>
      <c r="HP1469" s="74"/>
      <c r="HQ1469" s="74"/>
      <c r="HR1469" s="74"/>
      <c r="HS1469" s="74"/>
      <c r="HT1469" s="74"/>
      <c r="HU1469" s="74"/>
      <c r="HV1469" s="74"/>
      <c r="HW1469" s="74"/>
      <c r="HX1469" s="74"/>
      <c r="HY1469" s="74"/>
      <c r="HZ1469" s="74"/>
      <c r="IA1469" s="74"/>
      <c r="IB1469" s="74"/>
      <c r="IC1469" s="74"/>
      <c r="ID1469" s="74"/>
      <c r="IE1469" s="74"/>
      <c r="IF1469" s="74"/>
      <c r="IG1469" s="74"/>
      <c r="IH1469" s="74"/>
      <c r="II1469" s="74"/>
      <c r="IJ1469" s="74"/>
      <c r="IK1469" s="74"/>
      <c r="IL1469" s="74"/>
      <c r="IM1469" s="74"/>
      <c r="IN1469" s="74"/>
      <c r="IO1469" s="74"/>
      <c r="IP1469" s="74"/>
      <c r="IQ1469" s="74"/>
      <c r="IR1469" s="74"/>
      <c r="IS1469" s="74"/>
      <c r="IT1469" s="74"/>
      <c r="IU1469" s="74"/>
    </row>
    <row r="1470" spans="1:6" ht="15.75">
      <c r="A1470" s="26"/>
      <c r="B1470" s="27"/>
      <c r="C1470" s="26"/>
      <c r="D1470" s="26"/>
      <c r="E1470" s="26"/>
      <c r="F1470" s="30"/>
    </row>
    <row r="1471" spans="1:6" ht="15.75">
      <c r="A1471" s="33" t="s">
        <v>359</v>
      </c>
      <c r="B1471" s="27"/>
      <c r="C1471" s="33" t="s">
        <v>796</v>
      </c>
      <c r="D1471" s="26" t="s">
        <v>797</v>
      </c>
      <c r="E1471" s="26" t="s">
        <v>775</v>
      </c>
      <c r="F1471" s="30">
        <v>2.643</v>
      </c>
    </row>
    <row r="1472" spans="1:6" ht="15.75">
      <c r="A1472" s="26"/>
      <c r="B1472" s="27"/>
      <c r="C1472" s="33" t="s">
        <v>798</v>
      </c>
      <c r="D1472" s="26"/>
      <c r="E1472" s="26"/>
      <c r="F1472" s="30"/>
    </row>
    <row r="1473" spans="1:6" ht="15.75">
      <c r="A1473" s="26"/>
      <c r="B1473" s="27"/>
      <c r="C1473" s="33" t="s">
        <v>799</v>
      </c>
      <c r="D1473" s="26"/>
      <c r="E1473" s="26"/>
      <c r="F1473" s="30"/>
    </row>
    <row r="1474" spans="1:6" ht="15.75">
      <c r="A1474" s="26"/>
      <c r="B1474" s="27"/>
      <c r="C1474" s="33" t="s">
        <v>800</v>
      </c>
      <c r="D1474" s="26"/>
      <c r="E1474" s="26"/>
      <c r="F1474" s="30"/>
    </row>
    <row r="1475" spans="1:6" ht="15.75">
      <c r="A1475" s="26"/>
      <c r="B1475" s="27"/>
      <c r="C1475" s="26"/>
      <c r="D1475" s="26"/>
      <c r="E1475" s="26"/>
      <c r="F1475" s="30"/>
    </row>
    <row r="1476" spans="1:6" ht="15.75">
      <c r="A1476" s="26"/>
      <c r="B1476" s="27"/>
      <c r="C1476" s="33" t="s">
        <v>801</v>
      </c>
      <c r="D1476" s="26" t="s">
        <v>377</v>
      </c>
      <c r="E1476" s="26" t="s">
        <v>775</v>
      </c>
      <c r="F1476" s="30">
        <v>0.877</v>
      </c>
    </row>
    <row r="1477" spans="1:6" ht="15.75">
      <c r="A1477" s="26"/>
      <c r="B1477" s="27"/>
      <c r="C1477" s="26"/>
      <c r="D1477" s="26"/>
      <c r="E1477" s="26"/>
      <c r="F1477" s="30"/>
    </row>
    <row r="1478" spans="1:255" ht="15.75">
      <c r="A1478" s="50"/>
      <c r="B1478" s="72"/>
      <c r="C1478" s="50"/>
      <c r="D1478" s="50"/>
      <c r="E1478" s="35" t="s">
        <v>106</v>
      </c>
      <c r="F1478" s="36">
        <f>SUM(F1471:F1476)</f>
        <v>3.5199999999999996</v>
      </c>
      <c r="G1478" s="74"/>
      <c r="H1478" s="74"/>
      <c r="I1478" s="74"/>
      <c r="J1478" s="74"/>
      <c r="K1478" s="74"/>
      <c r="L1478" s="74"/>
      <c r="M1478" s="74"/>
      <c r="N1478" s="74"/>
      <c r="O1478" s="74"/>
      <c r="P1478" s="74"/>
      <c r="Q1478" s="74"/>
      <c r="R1478" s="74"/>
      <c r="S1478" s="74"/>
      <c r="T1478" s="74"/>
      <c r="U1478" s="74"/>
      <c r="V1478" s="74"/>
      <c r="W1478" s="74"/>
      <c r="X1478" s="74"/>
      <c r="Y1478" s="74"/>
      <c r="Z1478" s="74"/>
      <c r="AA1478" s="74"/>
      <c r="AB1478" s="74"/>
      <c r="AC1478" s="74"/>
      <c r="AD1478" s="74"/>
      <c r="AE1478" s="74"/>
      <c r="AF1478" s="74"/>
      <c r="AG1478" s="74"/>
      <c r="AH1478" s="74"/>
      <c r="AI1478" s="74"/>
      <c r="AJ1478" s="74"/>
      <c r="AK1478" s="74"/>
      <c r="AL1478" s="74"/>
      <c r="AM1478" s="74"/>
      <c r="AN1478" s="74"/>
      <c r="AO1478" s="74"/>
      <c r="AP1478" s="74"/>
      <c r="AQ1478" s="74"/>
      <c r="AR1478" s="74"/>
      <c r="AS1478" s="74"/>
      <c r="AT1478" s="74"/>
      <c r="AU1478" s="74"/>
      <c r="AV1478" s="74"/>
      <c r="AW1478" s="74"/>
      <c r="AX1478" s="74"/>
      <c r="AY1478" s="74"/>
      <c r="AZ1478" s="74"/>
      <c r="BA1478" s="74"/>
      <c r="BB1478" s="74"/>
      <c r="BC1478" s="74"/>
      <c r="BD1478" s="74"/>
      <c r="BE1478" s="74"/>
      <c r="BF1478" s="74"/>
      <c r="BG1478" s="74"/>
      <c r="BH1478" s="74"/>
      <c r="BI1478" s="74"/>
      <c r="BJ1478" s="74"/>
      <c r="BK1478" s="74"/>
      <c r="BL1478" s="74"/>
      <c r="BM1478" s="74"/>
      <c r="BN1478" s="74"/>
      <c r="BO1478" s="74"/>
      <c r="BP1478" s="74"/>
      <c r="BQ1478" s="74"/>
      <c r="BR1478" s="74"/>
      <c r="BS1478" s="74"/>
      <c r="BT1478" s="74"/>
      <c r="BU1478" s="74"/>
      <c r="BV1478" s="74"/>
      <c r="BW1478" s="74"/>
      <c r="BX1478" s="74"/>
      <c r="BY1478" s="74"/>
      <c r="BZ1478" s="74"/>
      <c r="CA1478" s="74"/>
      <c r="CB1478" s="74"/>
      <c r="CC1478" s="74"/>
      <c r="CD1478" s="74"/>
      <c r="CE1478" s="74"/>
      <c r="CF1478" s="74"/>
      <c r="CG1478" s="74"/>
      <c r="CH1478" s="74"/>
      <c r="CI1478" s="74"/>
      <c r="CJ1478" s="74"/>
      <c r="CK1478" s="74"/>
      <c r="CL1478" s="74"/>
      <c r="CM1478" s="74"/>
      <c r="CN1478" s="74"/>
      <c r="CO1478" s="74"/>
      <c r="CP1478" s="74"/>
      <c r="CQ1478" s="74"/>
      <c r="CR1478" s="74"/>
      <c r="CS1478" s="74"/>
      <c r="CT1478" s="74"/>
      <c r="CU1478" s="74"/>
      <c r="CV1478" s="74"/>
      <c r="CW1478" s="74"/>
      <c r="CX1478" s="74"/>
      <c r="CY1478" s="74"/>
      <c r="CZ1478" s="74"/>
      <c r="DA1478" s="74"/>
      <c r="DB1478" s="74"/>
      <c r="DC1478" s="74"/>
      <c r="DD1478" s="74"/>
      <c r="DE1478" s="74"/>
      <c r="DF1478" s="74"/>
      <c r="DG1478" s="74"/>
      <c r="DH1478" s="74"/>
      <c r="DI1478" s="74"/>
      <c r="DJ1478" s="74"/>
      <c r="DK1478" s="74"/>
      <c r="DL1478" s="74"/>
      <c r="DM1478" s="74"/>
      <c r="DN1478" s="74"/>
      <c r="DO1478" s="74"/>
      <c r="DP1478" s="74"/>
      <c r="DQ1478" s="74"/>
      <c r="DR1478" s="74"/>
      <c r="DS1478" s="74"/>
      <c r="DT1478" s="74"/>
      <c r="DU1478" s="74"/>
      <c r="DV1478" s="74"/>
      <c r="DW1478" s="74"/>
      <c r="DX1478" s="74"/>
      <c r="DY1478" s="74"/>
      <c r="DZ1478" s="74"/>
      <c r="EA1478" s="74"/>
      <c r="EB1478" s="74"/>
      <c r="EC1478" s="74"/>
      <c r="ED1478" s="74"/>
      <c r="EE1478" s="74"/>
      <c r="EF1478" s="74"/>
      <c r="EG1478" s="74"/>
      <c r="EH1478" s="74"/>
      <c r="EI1478" s="74"/>
      <c r="EJ1478" s="74"/>
      <c r="EK1478" s="74"/>
      <c r="EL1478" s="74"/>
      <c r="EM1478" s="74"/>
      <c r="EN1478" s="74"/>
      <c r="EO1478" s="74"/>
      <c r="EP1478" s="74"/>
      <c r="EQ1478" s="74"/>
      <c r="ER1478" s="74"/>
      <c r="ES1478" s="74"/>
      <c r="ET1478" s="74"/>
      <c r="EU1478" s="74"/>
      <c r="EV1478" s="74"/>
      <c r="EW1478" s="74"/>
      <c r="EX1478" s="74"/>
      <c r="EY1478" s="74"/>
      <c r="EZ1478" s="74"/>
      <c r="FA1478" s="74"/>
      <c r="FB1478" s="74"/>
      <c r="FC1478" s="74"/>
      <c r="FD1478" s="74"/>
      <c r="FE1478" s="74"/>
      <c r="FF1478" s="74"/>
      <c r="FG1478" s="74"/>
      <c r="FH1478" s="74"/>
      <c r="FI1478" s="74"/>
      <c r="FJ1478" s="74"/>
      <c r="FK1478" s="74"/>
      <c r="FL1478" s="74"/>
      <c r="FM1478" s="74"/>
      <c r="FN1478" s="74"/>
      <c r="FO1478" s="74"/>
      <c r="FP1478" s="74"/>
      <c r="FQ1478" s="74"/>
      <c r="FR1478" s="74"/>
      <c r="FS1478" s="74"/>
      <c r="FT1478" s="74"/>
      <c r="FU1478" s="74"/>
      <c r="FV1478" s="74"/>
      <c r="FW1478" s="74"/>
      <c r="FX1478" s="74"/>
      <c r="FY1478" s="74"/>
      <c r="FZ1478" s="74"/>
      <c r="GA1478" s="74"/>
      <c r="GB1478" s="74"/>
      <c r="GC1478" s="74"/>
      <c r="GD1478" s="74"/>
      <c r="GE1478" s="74"/>
      <c r="GF1478" s="74"/>
      <c r="GG1478" s="74"/>
      <c r="GH1478" s="74"/>
      <c r="GI1478" s="74"/>
      <c r="GJ1478" s="74"/>
      <c r="GK1478" s="74"/>
      <c r="GL1478" s="74"/>
      <c r="GM1478" s="74"/>
      <c r="GN1478" s="74"/>
      <c r="GO1478" s="74"/>
      <c r="GP1478" s="74"/>
      <c r="GQ1478" s="74"/>
      <c r="GR1478" s="74"/>
      <c r="GS1478" s="74"/>
      <c r="GT1478" s="74"/>
      <c r="GU1478" s="74"/>
      <c r="GV1478" s="74"/>
      <c r="GW1478" s="74"/>
      <c r="GX1478" s="74"/>
      <c r="GY1478" s="74"/>
      <c r="GZ1478" s="74"/>
      <c r="HA1478" s="74"/>
      <c r="HB1478" s="74"/>
      <c r="HC1478" s="74"/>
      <c r="HD1478" s="74"/>
      <c r="HE1478" s="74"/>
      <c r="HF1478" s="74"/>
      <c r="HG1478" s="74"/>
      <c r="HH1478" s="74"/>
      <c r="HI1478" s="74"/>
      <c r="HJ1478" s="74"/>
      <c r="HK1478" s="74"/>
      <c r="HL1478" s="74"/>
      <c r="HM1478" s="74"/>
      <c r="HN1478" s="74"/>
      <c r="HO1478" s="74"/>
      <c r="HP1478" s="74"/>
      <c r="HQ1478" s="74"/>
      <c r="HR1478" s="74"/>
      <c r="HS1478" s="74"/>
      <c r="HT1478" s="74"/>
      <c r="HU1478" s="74"/>
      <c r="HV1478" s="74"/>
      <c r="HW1478" s="74"/>
      <c r="HX1478" s="74"/>
      <c r="HY1478" s="74"/>
      <c r="HZ1478" s="74"/>
      <c r="IA1478" s="74"/>
      <c r="IB1478" s="74"/>
      <c r="IC1478" s="74"/>
      <c r="ID1478" s="74"/>
      <c r="IE1478" s="74"/>
      <c r="IF1478" s="74"/>
      <c r="IG1478" s="74"/>
      <c r="IH1478" s="74"/>
      <c r="II1478" s="74"/>
      <c r="IJ1478" s="74"/>
      <c r="IK1478" s="74"/>
      <c r="IL1478" s="74"/>
      <c r="IM1478" s="74"/>
      <c r="IN1478" s="74"/>
      <c r="IO1478" s="74"/>
      <c r="IP1478" s="74"/>
      <c r="IQ1478" s="74"/>
      <c r="IR1478" s="74"/>
      <c r="IS1478" s="74"/>
      <c r="IT1478" s="74"/>
      <c r="IU1478" s="74"/>
    </row>
    <row r="1479" spans="1:6" ht="15.75">
      <c r="A1479" s="26"/>
      <c r="B1479" s="27"/>
      <c r="C1479" s="26"/>
      <c r="D1479" s="26"/>
      <c r="E1479" s="26"/>
      <c r="F1479" s="30"/>
    </row>
    <row r="1480" spans="1:6" ht="15.75">
      <c r="A1480" s="33" t="s">
        <v>330</v>
      </c>
      <c r="B1480" s="27"/>
      <c r="C1480" s="33" t="s">
        <v>514</v>
      </c>
      <c r="D1480" s="26" t="s">
        <v>802</v>
      </c>
      <c r="E1480" s="26" t="s">
        <v>803</v>
      </c>
      <c r="F1480" s="30">
        <v>1.775</v>
      </c>
    </row>
    <row r="1481" spans="1:6" ht="15.75">
      <c r="A1481" s="26"/>
      <c r="B1481" s="27"/>
      <c r="C1481" s="33" t="s">
        <v>595</v>
      </c>
      <c r="D1481" s="26"/>
      <c r="E1481" s="26"/>
      <c r="F1481" s="30"/>
    </row>
    <row r="1482" spans="1:6" ht="15.75">
      <c r="A1482" s="26"/>
      <c r="B1482" s="27"/>
      <c r="C1482" s="33" t="s">
        <v>804</v>
      </c>
      <c r="D1482" s="26"/>
      <c r="E1482" s="26"/>
      <c r="F1482" s="30"/>
    </row>
    <row r="1483" spans="1:6" ht="15.75">
      <c r="A1483" s="26"/>
      <c r="B1483" s="27"/>
      <c r="C1483" s="33" t="s">
        <v>805</v>
      </c>
      <c r="D1483" s="26"/>
      <c r="E1483" s="26"/>
      <c r="F1483" s="30"/>
    </row>
    <row r="1484" spans="1:6" ht="15.75">
      <c r="A1484" s="26"/>
      <c r="B1484" s="27"/>
      <c r="C1484" s="26"/>
      <c r="D1484" s="26"/>
      <c r="E1484" s="26"/>
      <c r="F1484" s="30"/>
    </row>
    <row r="1485" spans="1:6" ht="15.75">
      <c r="A1485" s="26"/>
      <c r="B1485" s="27"/>
      <c r="C1485" s="33" t="s">
        <v>806</v>
      </c>
      <c r="D1485" s="26" t="s">
        <v>807</v>
      </c>
      <c r="E1485" s="26" t="s">
        <v>808</v>
      </c>
      <c r="F1485" s="30">
        <v>0.687</v>
      </c>
    </row>
    <row r="1486" spans="1:6" ht="15.75">
      <c r="A1486" s="26"/>
      <c r="B1486" s="27"/>
      <c r="C1486" s="33" t="s">
        <v>809</v>
      </c>
      <c r="D1486" s="26"/>
      <c r="E1486" s="26"/>
      <c r="F1486" s="30"/>
    </row>
    <row r="1487" spans="1:6" ht="15.75">
      <c r="A1487" s="26"/>
      <c r="B1487" s="27"/>
      <c r="C1487" s="26"/>
      <c r="D1487" s="26"/>
      <c r="E1487" s="26"/>
      <c r="F1487" s="30"/>
    </row>
    <row r="1488" spans="1:6" ht="15.75">
      <c r="A1488" s="26"/>
      <c r="B1488" s="27"/>
      <c r="C1488" s="26"/>
      <c r="D1488" s="26"/>
      <c r="E1488" s="26"/>
      <c r="F1488" s="30"/>
    </row>
    <row r="1489" spans="1:6" ht="15.75">
      <c r="A1489" s="26"/>
      <c r="B1489" s="27"/>
      <c r="C1489" s="26"/>
      <c r="D1489" s="26"/>
      <c r="E1489" s="26"/>
      <c r="F1489" s="30"/>
    </row>
    <row r="1490" spans="1:6" ht="15.75">
      <c r="A1490" s="26"/>
      <c r="B1490" s="27"/>
      <c r="C1490" s="33" t="s">
        <v>810</v>
      </c>
      <c r="D1490" s="26" t="s">
        <v>791</v>
      </c>
      <c r="E1490" s="26" t="s">
        <v>811</v>
      </c>
      <c r="F1490" s="30">
        <v>0.975</v>
      </c>
    </row>
    <row r="1491" spans="1:6" ht="15.75">
      <c r="A1491" s="26"/>
      <c r="B1491" s="27"/>
      <c r="C1491" s="33" t="s">
        <v>812</v>
      </c>
      <c r="D1491" s="26"/>
      <c r="E1491" s="26"/>
      <c r="F1491" s="30"/>
    </row>
    <row r="1492" spans="1:6" ht="15.75">
      <c r="A1492" s="26"/>
      <c r="B1492" s="27"/>
      <c r="C1492" s="26"/>
      <c r="D1492" s="26"/>
      <c r="E1492" s="26"/>
      <c r="F1492" s="30"/>
    </row>
    <row r="1493" spans="1:6" ht="15.75">
      <c r="A1493" s="26"/>
      <c r="B1493" s="27"/>
      <c r="C1493" s="33" t="s">
        <v>745</v>
      </c>
      <c r="D1493" s="26" t="s">
        <v>813</v>
      </c>
      <c r="E1493" s="26" t="s">
        <v>814</v>
      </c>
      <c r="F1493" s="30">
        <v>3.455</v>
      </c>
    </row>
    <row r="1494" spans="1:6" ht="15.75">
      <c r="A1494" s="26"/>
      <c r="B1494" s="27"/>
      <c r="C1494" s="33" t="s">
        <v>815</v>
      </c>
      <c r="D1494" s="26"/>
      <c r="E1494" s="26"/>
      <c r="F1494" s="30"/>
    </row>
    <row r="1495" spans="1:6" ht="15.75">
      <c r="A1495" s="26"/>
      <c r="B1495" s="27"/>
      <c r="C1495" s="33" t="s">
        <v>816</v>
      </c>
      <c r="D1495" s="26"/>
      <c r="E1495" s="26"/>
      <c r="F1495" s="30"/>
    </row>
    <row r="1496" spans="1:6" ht="15.75">
      <c r="A1496" s="26"/>
      <c r="B1496" s="27"/>
      <c r="C1496" s="33" t="s">
        <v>817</v>
      </c>
      <c r="D1496" s="26"/>
      <c r="E1496" s="26"/>
      <c r="F1496" s="30"/>
    </row>
    <row r="1497" spans="1:6" ht="15.75">
      <c r="A1497" s="26"/>
      <c r="B1497" s="27"/>
      <c r="C1497" s="26"/>
      <c r="D1497" s="26"/>
      <c r="E1497" s="35" t="s">
        <v>818</v>
      </c>
      <c r="F1497" s="36">
        <f>F1490+F1493</f>
        <v>4.43</v>
      </c>
    </row>
    <row r="1498" spans="1:6" ht="15.75">
      <c r="A1498" s="26"/>
      <c r="B1498" s="27"/>
      <c r="C1498" s="26"/>
      <c r="D1498" s="26"/>
      <c r="E1498" s="26"/>
      <c r="F1498" s="30"/>
    </row>
    <row r="1499" spans="1:6" ht="15.75">
      <c r="A1499" s="26"/>
      <c r="B1499" s="27">
        <v>6408</v>
      </c>
      <c r="C1499" s="33" t="s">
        <v>702</v>
      </c>
      <c r="D1499" s="26" t="s">
        <v>819</v>
      </c>
      <c r="E1499" s="26" t="s">
        <v>775</v>
      </c>
      <c r="F1499" s="30">
        <v>1.12</v>
      </c>
    </row>
    <row r="1500" spans="1:6" ht="15.75">
      <c r="A1500" s="26"/>
      <c r="B1500" s="27"/>
      <c r="C1500" s="38" t="s">
        <v>117</v>
      </c>
      <c r="D1500" s="26"/>
      <c r="E1500" s="26"/>
      <c r="F1500" s="30"/>
    </row>
    <row r="1501" spans="1:6" ht="15.75">
      <c r="A1501" s="26"/>
      <c r="B1501" s="27"/>
      <c r="C1501" s="26"/>
      <c r="D1501" s="26"/>
      <c r="E1501" s="26"/>
      <c r="F1501" s="30"/>
    </row>
    <row r="1502" spans="1:6" ht="15.75">
      <c r="A1502" s="26"/>
      <c r="B1502" s="27">
        <v>6412</v>
      </c>
      <c r="C1502" s="33" t="s">
        <v>145</v>
      </c>
      <c r="D1502" s="26" t="s">
        <v>820</v>
      </c>
      <c r="E1502" s="26" t="s">
        <v>821</v>
      </c>
      <c r="F1502" s="30">
        <v>0.33</v>
      </c>
    </row>
    <row r="1503" spans="1:6" ht="15.75">
      <c r="A1503" s="26"/>
      <c r="B1503" s="27"/>
      <c r="C1503" s="38" t="s">
        <v>117</v>
      </c>
      <c r="D1503" s="26"/>
      <c r="E1503" s="26"/>
      <c r="F1503" s="30"/>
    </row>
    <row r="1504" spans="1:6" ht="15.75">
      <c r="A1504" s="26"/>
      <c r="B1504" s="27"/>
      <c r="C1504" s="26"/>
      <c r="D1504" s="26"/>
      <c r="E1504" s="26"/>
      <c r="F1504" s="30"/>
    </row>
    <row r="1505" spans="1:6" ht="15.75">
      <c r="A1505" s="26"/>
      <c r="B1505" s="27">
        <v>6420</v>
      </c>
      <c r="C1505" s="33" t="s">
        <v>365</v>
      </c>
      <c r="D1505" s="26" t="s">
        <v>822</v>
      </c>
      <c r="E1505" s="26" t="s">
        <v>823</v>
      </c>
      <c r="F1505" s="30">
        <v>1.641</v>
      </c>
    </row>
    <row r="1506" spans="1:6" ht="15.75">
      <c r="A1506" s="26"/>
      <c r="B1506" s="27"/>
      <c r="C1506" s="38" t="s">
        <v>117</v>
      </c>
      <c r="D1506" s="26"/>
      <c r="E1506" s="26"/>
      <c r="F1506" s="30"/>
    </row>
    <row r="1507" spans="1:6" ht="15.75">
      <c r="A1507" s="26"/>
      <c r="B1507" s="27"/>
      <c r="C1507" s="26"/>
      <c r="D1507" s="26"/>
      <c r="E1507" s="26"/>
      <c r="F1507" s="30"/>
    </row>
    <row r="1508" spans="1:6" ht="15.75">
      <c r="A1508" s="26"/>
      <c r="B1508" s="27">
        <v>6426</v>
      </c>
      <c r="C1508" s="33" t="s">
        <v>824</v>
      </c>
      <c r="D1508" s="26" t="s">
        <v>825</v>
      </c>
      <c r="E1508" s="26" t="s">
        <v>826</v>
      </c>
      <c r="F1508" s="30">
        <v>0.12</v>
      </c>
    </row>
    <row r="1509" spans="1:6" ht="15.75">
      <c r="A1509" s="26"/>
      <c r="B1509" s="27"/>
      <c r="C1509" s="38" t="s">
        <v>117</v>
      </c>
      <c r="D1509" s="26"/>
      <c r="E1509" s="26"/>
      <c r="F1509" s="30"/>
    </row>
    <row r="1510" spans="1:6" ht="15.75">
      <c r="A1510" s="26"/>
      <c r="B1510" s="27"/>
      <c r="C1510" s="26"/>
      <c r="D1510" s="26"/>
      <c r="E1510" s="26"/>
      <c r="F1510" s="30"/>
    </row>
    <row r="1511" spans="1:6" ht="15.75">
      <c r="A1511" s="26"/>
      <c r="B1511" s="27">
        <v>6430</v>
      </c>
      <c r="C1511" s="33" t="s">
        <v>787</v>
      </c>
      <c r="D1511" s="26" t="s">
        <v>827</v>
      </c>
      <c r="E1511" s="26" t="s">
        <v>823</v>
      </c>
      <c r="F1511" s="30">
        <v>1.06</v>
      </c>
    </row>
    <row r="1512" spans="1:6" ht="15.75">
      <c r="A1512" s="26"/>
      <c r="B1512" s="27"/>
      <c r="C1512" s="38" t="s">
        <v>117</v>
      </c>
      <c r="D1512" s="26"/>
      <c r="E1512" s="26"/>
      <c r="F1512" s="30"/>
    </row>
    <row r="1513" spans="1:255" ht="15.75">
      <c r="A1513" s="50"/>
      <c r="B1513" s="72"/>
      <c r="C1513" s="50"/>
      <c r="D1513" s="50"/>
      <c r="E1513" s="35" t="s">
        <v>124</v>
      </c>
      <c r="F1513" s="36">
        <f>SUM(F1480:F1511)-F1497</f>
        <v>11.163</v>
      </c>
      <c r="H1513" s="74"/>
      <c r="I1513" s="74"/>
      <c r="J1513" s="74"/>
      <c r="K1513" s="74"/>
      <c r="L1513" s="74"/>
      <c r="M1513" s="74"/>
      <c r="N1513" s="74"/>
      <c r="O1513" s="74"/>
      <c r="P1513" s="74"/>
      <c r="Q1513" s="74"/>
      <c r="R1513" s="74"/>
      <c r="S1513" s="74"/>
      <c r="T1513" s="74"/>
      <c r="U1513" s="74"/>
      <c r="V1513" s="74"/>
      <c r="W1513" s="74"/>
      <c r="X1513" s="74"/>
      <c r="Y1513" s="74"/>
      <c r="Z1513" s="74"/>
      <c r="AA1513" s="74"/>
      <c r="AB1513" s="74"/>
      <c r="AC1513" s="74"/>
      <c r="AD1513" s="74"/>
      <c r="AE1513" s="74"/>
      <c r="AF1513" s="74"/>
      <c r="AG1513" s="74"/>
      <c r="AH1513" s="74"/>
      <c r="AI1513" s="74"/>
      <c r="AJ1513" s="74"/>
      <c r="AK1513" s="74"/>
      <c r="AL1513" s="74"/>
      <c r="AM1513" s="74"/>
      <c r="AN1513" s="74"/>
      <c r="AO1513" s="74"/>
      <c r="AP1513" s="74"/>
      <c r="AQ1513" s="74"/>
      <c r="AR1513" s="74"/>
      <c r="AS1513" s="74"/>
      <c r="AT1513" s="74"/>
      <c r="AU1513" s="74"/>
      <c r="AV1513" s="74"/>
      <c r="AW1513" s="74"/>
      <c r="AX1513" s="74"/>
      <c r="AY1513" s="74"/>
      <c r="AZ1513" s="74"/>
      <c r="BA1513" s="74"/>
      <c r="BB1513" s="74"/>
      <c r="BC1513" s="74"/>
      <c r="BD1513" s="74"/>
      <c r="BE1513" s="74"/>
      <c r="BF1513" s="74"/>
      <c r="BG1513" s="74"/>
      <c r="BH1513" s="74"/>
      <c r="BI1513" s="74"/>
      <c r="BJ1513" s="74"/>
      <c r="BK1513" s="74"/>
      <c r="BL1513" s="74"/>
      <c r="BM1513" s="74"/>
      <c r="BN1513" s="74"/>
      <c r="BO1513" s="74"/>
      <c r="BP1513" s="74"/>
      <c r="BQ1513" s="74"/>
      <c r="BR1513" s="74"/>
      <c r="BS1513" s="74"/>
      <c r="BT1513" s="74"/>
      <c r="BU1513" s="74"/>
      <c r="BV1513" s="74"/>
      <c r="BW1513" s="74"/>
      <c r="BX1513" s="74"/>
      <c r="BY1513" s="74"/>
      <c r="BZ1513" s="74"/>
      <c r="CA1513" s="74"/>
      <c r="CB1513" s="74"/>
      <c r="CC1513" s="74"/>
      <c r="CD1513" s="74"/>
      <c r="CE1513" s="74"/>
      <c r="CF1513" s="74"/>
      <c r="CG1513" s="74"/>
      <c r="CH1513" s="74"/>
      <c r="CI1513" s="74"/>
      <c r="CJ1513" s="74"/>
      <c r="CK1513" s="74"/>
      <c r="CL1513" s="74"/>
      <c r="CM1513" s="74"/>
      <c r="CN1513" s="74"/>
      <c r="CO1513" s="74"/>
      <c r="CP1513" s="74"/>
      <c r="CQ1513" s="74"/>
      <c r="CR1513" s="74"/>
      <c r="CS1513" s="74"/>
      <c r="CT1513" s="74"/>
      <c r="CU1513" s="74"/>
      <c r="CV1513" s="74"/>
      <c r="CW1513" s="74"/>
      <c r="CX1513" s="74"/>
      <c r="CY1513" s="74"/>
      <c r="CZ1513" s="74"/>
      <c r="DA1513" s="74"/>
      <c r="DB1513" s="74"/>
      <c r="DC1513" s="74"/>
      <c r="DD1513" s="74"/>
      <c r="DE1513" s="74"/>
      <c r="DF1513" s="74"/>
      <c r="DG1513" s="74"/>
      <c r="DH1513" s="74"/>
      <c r="DI1513" s="74"/>
      <c r="DJ1513" s="74"/>
      <c r="DK1513" s="74"/>
      <c r="DL1513" s="74"/>
      <c r="DM1513" s="74"/>
      <c r="DN1513" s="74"/>
      <c r="DO1513" s="74"/>
      <c r="DP1513" s="74"/>
      <c r="DQ1513" s="74"/>
      <c r="DR1513" s="74"/>
      <c r="DS1513" s="74"/>
      <c r="DT1513" s="74"/>
      <c r="DU1513" s="74"/>
      <c r="DV1513" s="74"/>
      <c r="DW1513" s="74"/>
      <c r="DX1513" s="74"/>
      <c r="DY1513" s="74"/>
      <c r="DZ1513" s="74"/>
      <c r="EA1513" s="74"/>
      <c r="EB1513" s="74"/>
      <c r="EC1513" s="74"/>
      <c r="ED1513" s="74"/>
      <c r="EE1513" s="74"/>
      <c r="EF1513" s="74"/>
      <c r="EG1513" s="74"/>
      <c r="EH1513" s="74"/>
      <c r="EI1513" s="74"/>
      <c r="EJ1513" s="74"/>
      <c r="EK1513" s="74"/>
      <c r="EL1513" s="74"/>
      <c r="EM1513" s="74"/>
      <c r="EN1513" s="74"/>
      <c r="EO1513" s="74"/>
      <c r="EP1513" s="74"/>
      <c r="EQ1513" s="74"/>
      <c r="ER1513" s="74"/>
      <c r="ES1513" s="74"/>
      <c r="ET1513" s="74"/>
      <c r="EU1513" s="74"/>
      <c r="EV1513" s="74"/>
      <c r="EW1513" s="74"/>
      <c r="EX1513" s="74"/>
      <c r="EY1513" s="74"/>
      <c r="EZ1513" s="74"/>
      <c r="FA1513" s="74"/>
      <c r="FB1513" s="74"/>
      <c r="FC1513" s="74"/>
      <c r="FD1513" s="74"/>
      <c r="FE1513" s="74"/>
      <c r="FF1513" s="74"/>
      <c r="FG1513" s="74"/>
      <c r="FH1513" s="74"/>
      <c r="FI1513" s="74"/>
      <c r="FJ1513" s="74"/>
      <c r="FK1513" s="74"/>
      <c r="FL1513" s="74"/>
      <c r="FM1513" s="74"/>
      <c r="FN1513" s="74"/>
      <c r="FO1513" s="74"/>
      <c r="FP1513" s="74"/>
      <c r="FQ1513" s="74"/>
      <c r="FR1513" s="74"/>
      <c r="FS1513" s="74"/>
      <c r="FT1513" s="74"/>
      <c r="FU1513" s="74"/>
      <c r="FV1513" s="74"/>
      <c r="FW1513" s="74"/>
      <c r="FX1513" s="74"/>
      <c r="FY1513" s="74"/>
      <c r="FZ1513" s="74"/>
      <c r="GA1513" s="74"/>
      <c r="GB1513" s="74"/>
      <c r="GC1513" s="74"/>
      <c r="GD1513" s="74"/>
      <c r="GE1513" s="74"/>
      <c r="GF1513" s="74"/>
      <c r="GG1513" s="74"/>
      <c r="GH1513" s="74"/>
      <c r="GI1513" s="74"/>
      <c r="GJ1513" s="74"/>
      <c r="GK1513" s="74"/>
      <c r="GL1513" s="74"/>
      <c r="GM1513" s="74"/>
      <c r="GN1513" s="74"/>
      <c r="GO1513" s="74"/>
      <c r="GP1513" s="74"/>
      <c r="GQ1513" s="74"/>
      <c r="GR1513" s="74"/>
      <c r="GS1513" s="74"/>
      <c r="GT1513" s="74"/>
      <c r="GU1513" s="74"/>
      <c r="GV1513" s="74"/>
      <c r="GW1513" s="74"/>
      <c r="GX1513" s="74"/>
      <c r="GY1513" s="74"/>
      <c r="GZ1513" s="74"/>
      <c r="HA1513" s="74"/>
      <c r="HB1513" s="74"/>
      <c r="HC1513" s="74"/>
      <c r="HD1513" s="74"/>
      <c r="HE1513" s="74"/>
      <c r="HF1513" s="74"/>
      <c r="HG1513" s="74"/>
      <c r="HH1513" s="74"/>
      <c r="HI1513" s="74"/>
      <c r="HJ1513" s="74"/>
      <c r="HK1513" s="74"/>
      <c r="HL1513" s="74"/>
      <c r="HM1513" s="74"/>
      <c r="HN1513" s="74"/>
      <c r="HO1513" s="74"/>
      <c r="HP1513" s="74"/>
      <c r="HQ1513" s="74"/>
      <c r="HR1513" s="74"/>
      <c r="HS1513" s="74"/>
      <c r="HT1513" s="74"/>
      <c r="HU1513" s="74"/>
      <c r="HV1513" s="74"/>
      <c r="HW1513" s="74"/>
      <c r="HX1513" s="74"/>
      <c r="HY1513" s="74"/>
      <c r="HZ1513" s="74"/>
      <c r="IA1513" s="74"/>
      <c r="IB1513" s="74"/>
      <c r="IC1513" s="74"/>
      <c r="ID1513" s="74"/>
      <c r="IE1513" s="74"/>
      <c r="IF1513" s="74"/>
      <c r="IG1513" s="74"/>
      <c r="IH1513" s="74"/>
      <c r="II1513" s="74"/>
      <c r="IJ1513" s="74"/>
      <c r="IK1513" s="74"/>
      <c r="IL1513" s="74"/>
      <c r="IM1513" s="74"/>
      <c r="IN1513" s="74"/>
      <c r="IO1513" s="74"/>
      <c r="IP1513" s="74"/>
      <c r="IQ1513" s="74"/>
      <c r="IR1513" s="74"/>
      <c r="IS1513" s="74"/>
      <c r="IT1513" s="74"/>
      <c r="IU1513" s="74"/>
    </row>
    <row r="1514" spans="1:6" ht="15.75">
      <c r="A1514" s="26"/>
      <c r="B1514" s="27"/>
      <c r="C1514" s="26"/>
      <c r="D1514" s="26"/>
      <c r="E1514" s="26"/>
      <c r="F1514" s="30"/>
    </row>
    <row r="1515" spans="1:6" ht="15.75">
      <c r="A1515" s="33" t="s">
        <v>236</v>
      </c>
      <c r="B1515" s="27">
        <v>6402</v>
      </c>
      <c r="C1515" s="33" t="s">
        <v>828</v>
      </c>
      <c r="D1515" s="26" t="s">
        <v>829</v>
      </c>
      <c r="E1515" s="26" t="s">
        <v>830</v>
      </c>
      <c r="F1515" s="30">
        <v>0.12</v>
      </c>
    </row>
    <row r="1516" spans="1:6" ht="15.75">
      <c r="A1516" s="26"/>
      <c r="B1516" s="27"/>
      <c r="C1516" s="38" t="s">
        <v>117</v>
      </c>
      <c r="D1516" s="26"/>
      <c r="E1516" s="26"/>
      <c r="F1516" s="30"/>
    </row>
    <row r="1517" spans="1:6" ht="15.75">
      <c r="A1517" s="26"/>
      <c r="B1517" s="27"/>
      <c r="C1517" s="26"/>
      <c r="D1517" s="26"/>
      <c r="E1517" s="26"/>
      <c r="F1517" s="30"/>
    </row>
    <row r="1518" spans="1:6" ht="15.75">
      <c r="A1518" s="26"/>
      <c r="B1518" s="27">
        <v>6404</v>
      </c>
      <c r="C1518" s="33" t="s">
        <v>831</v>
      </c>
      <c r="D1518" s="26" t="s">
        <v>832</v>
      </c>
      <c r="E1518" s="26" t="s">
        <v>833</v>
      </c>
      <c r="F1518" s="30">
        <v>0.15</v>
      </c>
    </row>
    <row r="1519" spans="1:6" ht="15.75">
      <c r="A1519" s="26"/>
      <c r="B1519" s="27"/>
      <c r="C1519" s="38" t="s">
        <v>123</v>
      </c>
      <c r="D1519" s="26"/>
      <c r="E1519" s="26"/>
      <c r="F1519" s="30"/>
    </row>
    <row r="1520" spans="1:6" ht="15.75">
      <c r="A1520" s="26"/>
      <c r="B1520" s="27"/>
      <c r="C1520" s="26"/>
      <c r="D1520" s="26"/>
      <c r="E1520" s="26"/>
      <c r="F1520" s="30"/>
    </row>
    <row r="1521" spans="1:6" ht="15.75">
      <c r="A1521" s="26"/>
      <c r="B1521" s="27">
        <v>6406</v>
      </c>
      <c r="C1521" s="33" t="s">
        <v>834</v>
      </c>
      <c r="D1521" s="26" t="s">
        <v>835</v>
      </c>
      <c r="E1521" s="26" t="s">
        <v>836</v>
      </c>
      <c r="F1521" s="30">
        <v>1.11</v>
      </c>
    </row>
    <row r="1522" spans="1:6" ht="15.75">
      <c r="A1522" s="26"/>
      <c r="B1522" s="27"/>
      <c r="C1522" s="38" t="s">
        <v>117</v>
      </c>
      <c r="D1522" s="26"/>
      <c r="E1522" s="26"/>
      <c r="F1522" s="30"/>
    </row>
    <row r="1523" spans="1:6" ht="15.75">
      <c r="A1523" s="26"/>
      <c r="B1523" s="27"/>
      <c r="C1523" s="26"/>
      <c r="D1523" s="26"/>
      <c r="E1523" s="26"/>
      <c r="F1523" s="30"/>
    </row>
    <row r="1524" spans="1:6" ht="15.75">
      <c r="A1524" s="26"/>
      <c r="B1524" s="27">
        <v>6409</v>
      </c>
      <c r="C1524" s="33" t="s">
        <v>837</v>
      </c>
      <c r="D1524" s="26" t="s">
        <v>838</v>
      </c>
      <c r="E1524" s="26" t="s">
        <v>839</v>
      </c>
      <c r="F1524" s="30">
        <v>0.64</v>
      </c>
    </row>
    <row r="1525" spans="1:6" ht="15.75">
      <c r="A1525" s="26"/>
      <c r="B1525" s="27"/>
      <c r="C1525" s="38" t="s">
        <v>123</v>
      </c>
      <c r="D1525" s="26"/>
      <c r="E1525" s="26"/>
      <c r="F1525" s="30"/>
    </row>
    <row r="1526" spans="1:6" ht="15.75">
      <c r="A1526" s="26"/>
      <c r="B1526" s="27"/>
      <c r="C1526" s="26"/>
      <c r="D1526" s="26"/>
      <c r="E1526" s="26"/>
      <c r="F1526" s="30"/>
    </row>
    <row r="1527" spans="1:6" ht="15.75">
      <c r="A1527" s="26"/>
      <c r="B1527" s="27">
        <v>6410</v>
      </c>
      <c r="C1527" s="33" t="s">
        <v>840</v>
      </c>
      <c r="D1527" s="26" t="s">
        <v>841</v>
      </c>
      <c r="E1527" s="26" t="s">
        <v>842</v>
      </c>
      <c r="F1527" s="30">
        <v>0.16</v>
      </c>
    </row>
    <row r="1528" spans="1:6" ht="15.75">
      <c r="A1528" s="26"/>
      <c r="B1528" s="27"/>
      <c r="C1528" s="38" t="s">
        <v>123</v>
      </c>
      <c r="D1528" s="26"/>
      <c r="E1528" s="26"/>
      <c r="F1528" s="30"/>
    </row>
    <row r="1529" spans="1:6" ht="15.75">
      <c r="A1529" s="26"/>
      <c r="B1529" s="27"/>
      <c r="C1529" s="26"/>
      <c r="D1529" s="26"/>
      <c r="E1529" s="26"/>
      <c r="F1529" s="30"/>
    </row>
    <row r="1530" spans="1:6" ht="15.75">
      <c r="A1530" s="26"/>
      <c r="B1530" s="27">
        <v>6411</v>
      </c>
      <c r="C1530" s="33" t="s">
        <v>843</v>
      </c>
      <c r="D1530" s="26" t="s">
        <v>844</v>
      </c>
      <c r="E1530" s="26" t="s">
        <v>837</v>
      </c>
      <c r="F1530" s="30">
        <v>0.55</v>
      </c>
    </row>
    <row r="1531" spans="1:6" ht="15.75">
      <c r="A1531" s="26"/>
      <c r="B1531" s="27"/>
      <c r="C1531" s="38" t="s">
        <v>123</v>
      </c>
      <c r="D1531" s="26"/>
      <c r="E1531" s="26"/>
      <c r="F1531" s="30"/>
    </row>
    <row r="1532" spans="1:6" ht="15.75">
      <c r="A1532" s="26"/>
      <c r="B1532" s="27"/>
      <c r="C1532" s="26"/>
      <c r="D1532" s="26"/>
      <c r="E1532" s="26"/>
      <c r="F1532" s="30"/>
    </row>
    <row r="1533" spans="1:6" ht="15.75">
      <c r="A1533" s="26"/>
      <c r="B1533" s="27">
        <v>6413</v>
      </c>
      <c r="C1533" s="33" t="s">
        <v>845</v>
      </c>
      <c r="D1533" s="26" t="s">
        <v>846</v>
      </c>
      <c r="E1533" s="26" t="s">
        <v>365</v>
      </c>
      <c r="F1533" s="30">
        <v>0.06</v>
      </c>
    </row>
    <row r="1534" spans="1:6" ht="15.75">
      <c r="A1534" s="26"/>
      <c r="B1534" s="27"/>
      <c r="C1534" s="38" t="s">
        <v>123</v>
      </c>
      <c r="D1534" s="26"/>
      <c r="E1534" s="26"/>
      <c r="F1534" s="30"/>
    </row>
    <row r="1535" spans="1:6" ht="15.75">
      <c r="A1535" s="26"/>
      <c r="B1535" s="27"/>
      <c r="C1535" s="26"/>
      <c r="D1535" s="26"/>
      <c r="E1535" s="26"/>
      <c r="F1535" s="30"/>
    </row>
    <row r="1536" spans="1:6" ht="15.75">
      <c r="A1536" s="26"/>
      <c r="B1536" s="27">
        <v>6414</v>
      </c>
      <c r="C1536" s="33" t="s">
        <v>790</v>
      </c>
      <c r="D1536" s="26" t="s">
        <v>377</v>
      </c>
      <c r="E1536" s="26" t="s">
        <v>823</v>
      </c>
      <c r="F1536" s="30">
        <v>0.91</v>
      </c>
    </row>
    <row r="1537" spans="1:6" ht="15.75">
      <c r="A1537" s="26"/>
      <c r="B1537" s="27"/>
      <c r="C1537" s="38" t="s">
        <v>123</v>
      </c>
      <c r="D1537" s="26"/>
      <c r="E1537" s="26"/>
      <c r="F1537" s="30"/>
    </row>
    <row r="1538" spans="1:6" ht="15.75">
      <c r="A1538" s="26"/>
      <c r="B1538" s="27"/>
      <c r="C1538" s="26"/>
      <c r="D1538" s="26"/>
      <c r="E1538" s="26"/>
      <c r="F1538" s="30"/>
    </row>
    <row r="1539" spans="1:6" ht="15.75">
      <c r="A1539" s="26"/>
      <c r="B1539" s="27">
        <v>6416</v>
      </c>
      <c r="C1539" s="33" t="s">
        <v>847</v>
      </c>
      <c r="D1539" s="26" t="s">
        <v>819</v>
      </c>
      <c r="E1539" s="26" t="s">
        <v>834</v>
      </c>
      <c r="F1539" s="30">
        <v>0.14</v>
      </c>
    </row>
    <row r="1540" spans="1:6" ht="15.75">
      <c r="A1540" s="26"/>
      <c r="B1540" s="27"/>
      <c r="C1540" s="38" t="s">
        <v>123</v>
      </c>
      <c r="D1540" s="26"/>
      <c r="E1540" s="26"/>
      <c r="F1540" s="30"/>
    </row>
    <row r="1541" spans="1:6" ht="15.75">
      <c r="A1541" s="26"/>
      <c r="B1541" s="27"/>
      <c r="C1541" s="26"/>
      <c r="D1541" s="26"/>
      <c r="E1541" s="26"/>
      <c r="F1541" s="30"/>
    </row>
    <row r="1542" spans="1:6" ht="15.75">
      <c r="A1542" s="26"/>
      <c r="B1542" s="27">
        <v>6418</v>
      </c>
      <c r="C1542" s="33" t="s">
        <v>848</v>
      </c>
      <c r="D1542" s="26" t="s">
        <v>145</v>
      </c>
      <c r="E1542" s="26" t="s">
        <v>844</v>
      </c>
      <c r="F1542" s="30">
        <v>0.08</v>
      </c>
    </row>
    <row r="1543" spans="1:6" ht="15.75">
      <c r="A1543" s="26"/>
      <c r="B1543" s="27"/>
      <c r="C1543" s="38" t="s">
        <v>123</v>
      </c>
      <c r="D1543" s="26"/>
      <c r="E1543" s="26"/>
      <c r="F1543" s="30"/>
    </row>
    <row r="1544" spans="1:6" ht="15.75">
      <c r="A1544" s="26"/>
      <c r="B1544" s="27"/>
      <c r="C1544" s="38"/>
      <c r="D1544" s="26"/>
      <c r="E1544" s="26"/>
      <c r="F1544" s="30"/>
    </row>
    <row r="1545" spans="1:6" ht="15.75">
      <c r="A1545" s="26"/>
      <c r="B1545" s="27" t="s">
        <v>849</v>
      </c>
      <c r="C1545" s="38" t="s">
        <v>850</v>
      </c>
      <c r="D1545" s="26" t="s">
        <v>851</v>
      </c>
      <c r="E1545" s="26" t="s">
        <v>852</v>
      </c>
      <c r="F1545" s="30">
        <v>0.76</v>
      </c>
    </row>
    <row r="1546" spans="1:6" ht="15.75">
      <c r="A1546" s="26"/>
      <c r="B1546" s="27"/>
      <c r="C1546" s="26"/>
      <c r="D1546" s="26"/>
      <c r="E1546" s="26"/>
      <c r="F1546" s="30"/>
    </row>
    <row r="1547" spans="1:6" ht="15.75">
      <c r="A1547" s="26"/>
      <c r="B1547" s="27">
        <v>6422</v>
      </c>
      <c r="C1547" s="33" t="s">
        <v>853</v>
      </c>
      <c r="D1547" s="26" t="s">
        <v>854</v>
      </c>
      <c r="E1547" s="26" t="s">
        <v>819</v>
      </c>
      <c r="F1547" s="30">
        <v>0.1</v>
      </c>
    </row>
    <row r="1548" spans="1:6" ht="15.75">
      <c r="A1548" s="26"/>
      <c r="B1548" s="27"/>
      <c r="C1548" s="38" t="s">
        <v>117</v>
      </c>
      <c r="D1548" s="26"/>
      <c r="E1548" s="26"/>
      <c r="F1548" s="30"/>
    </row>
    <row r="1549" spans="1:6" ht="15.75">
      <c r="A1549" s="26"/>
      <c r="B1549" s="27"/>
      <c r="C1549" s="26"/>
      <c r="D1549" s="26"/>
      <c r="E1549" s="26"/>
      <c r="F1549" s="30"/>
    </row>
    <row r="1550" spans="1:6" ht="15.75">
      <c r="A1550" s="26"/>
      <c r="B1550" s="27">
        <v>6424</v>
      </c>
      <c r="C1550" s="33" t="s">
        <v>159</v>
      </c>
      <c r="D1550" s="26" t="s">
        <v>855</v>
      </c>
      <c r="E1550" s="26" t="s">
        <v>856</v>
      </c>
      <c r="F1550" s="30">
        <v>0.07</v>
      </c>
    </row>
    <row r="1551" spans="1:6" ht="15.75">
      <c r="A1551" s="26"/>
      <c r="B1551" s="27"/>
      <c r="C1551" s="38" t="s">
        <v>123</v>
      </c>
      <c r="D1551" s="26"/>
      <c r="E1551" s="26"/>
      <c r="F1551" s="30"/>
    </row>
    <row r="1552" spans="1:6" ht="15.75">
      <c r="A1552" s="26"/>
      <c r="B1552" s="27"/>
      <c r="C1552" s="26"/>
      <c r="D1552" s="26"/>
      <c r="E1552" s="26"/>
      <c r="F1552" s="30"/>
    </row>
    <row r="1553" spans="1:6" ht="15.75">
      <c r="A1553" s="26"/>
      <c r="B1553" s="27">
        <v>6425</v>
      </c>
      <c r="C1553" s="33" t="s">
        <v>838</v>
      </c>
      <c r="D1553" s="26" t="s">
        <v>834</v>
      </c>
      <c r="E1553" s="26" t="s">
        <v>857</v>
      </c>
      <c r="F1553" s="30">
        <v>0.07</v>
      </c>
    </row>
    <row r="1554" spans="1:6" ht="15.75">
      <c r="A1554" s="26"/>
      <c r="B1554" s="27"/>
      <c r="C1554" s="38" t="s">
        <v>123</v>
      </c>
      <c r="D1554" s="26"/>
      <c r="E1554" s="26"/>
      <c r="F1554" s="30"/>
    </row>
    <row r="1555" spans="1:6" ht="15.75">
      <c r="A1555" s="26"/>
      <c r="B1555" s="27"/>
      <c r="C1555" s="26"/>
      <c r="D1555" s="26"/>
      <c r="E1555" s="26"/>
      <c r="F1555" s="30"/>
    </row>
    <row r="1556" spans="1:6" ht="15.75">
      <c r="A1556" s="26"/>
      <c r="B1556" s="27">
        <v>6427</v>
      </c>
      <c r="C1556" s="33" t="s">
        <v>858</v>
      </c>
      <c r="D1556" s="26" t="s">
        <v>859</v>
      </c>
      <c r="E1556" s="26" t="s">
        <v>840</v>
      </c>
      <c r="F1556" s="30">
        <v>0.08</v>
      </c>
    </row>
    <row r="1557" spans="1:6" ht="15.75">
      <c r="A1557" s="26"/>
      <c r="B1557" s="27"/>
      <c r="C1557" s="33" t="s">
        <v>860</v>
      </c>
      <c r="D1557" s="26"/>
      <c r="E1557" s="26"/>
      <c r="F1557" s="30"/>
    </row>
    <row r="1558" spans="1:6" ht="15.75">
      <c r="A1558" s="26"/>
      <c r="B1558" s="27"/>
      <c r="C1558" s="38" t="s">
        <v>123</v>
      </c>
      <c r="D1558" s="26"/>
      <c r="E1558" s="26"/>
      <c r="F1558" s="30"/>
    </row>
    <row r="1559" spans="1:6" ht="15.75">
      <c r="A1559" s="26"/>
      <c r="B1559" s="27"/>
      <c r="C1559" s="26"/>
      <c r="D1559" s="26"/>
      <c r="E1559" s="26"/>
      <c r="F1559" s="30"/>
    </row>
    <row r="1560" spans="1:6" ht="15.75">
      <c r="A1560" s="26"/>
      <c r="B1560" s="27">
        <v>6428</v>
      </c>
      <c r="C1560" s="33" t="s">
        <v>861</v>
      </c>
      <c r="D1560" s="26" t="s">
        <v>828</v>
      </c>
      <c r="E1560" s="26" t="s">
        <v>814</v>
      </c>
      <c r="F1560" s="30">
        <v>1.56</v>
      </c>
    </row>
    <row r="1561" spans="1:6" ht="15.75">
      <c r="A1561" s="26"/>
      <c r="B1561" s="27"/>
      <c r="C1561" s="38" t="s">
        <v>117</v>
      </c>
      <c r="D1561" s="26"/>
      <c r="E1561" s="26"/>
      <c r="F1561" s="30"/>
    </row>
    <row r="1562" spans="1:6" ht="15.75">
      <c r="A1562" s="26"/>
      <c r="B1562" s="27"/>
      <c r="C1562" s="26"/>
      <c r="D1562" s="26"/>
      <c r="E1562" s="26"/>
      <c r="F1562" s="30"/>
    </row>
    <row r="1563" spans="1:6" ht="15.75">
      <c r="A1563" s="26"/>
      <c r="B1563" s="27">
        <v>6432</v>
      </c>
      <c r="C1563" s="33" t="s">
        <v>862</v>
      </c>
      <c r="D1563" s="26" t="s">
        <v>820</v>
      </c>
      <c r="E1563" s="26" t="s">
        <v>831</v>
      </c>
      <c r="F1563" s="30">
        <v>0.08</v>
      </c>
    </row>
    <row r="1564" spans="1:6" ht="15.75">
      <c r="A1564" s="26"/>
      <c r="B1564" s="27"/>
      <c r="C1564" s="33" t="s">
        <v>863</v>
      </c>
      <c r="D1564" s="26"/>
      <c r="E1564" s="26"/>
      <c r="F1564" s="30"/>
    </row>
    <row r="1565" spans="1:6" ht="15.75">
      <c r="A1565" s="26"/>
      <c r="B1565" s="27"/>
      <c r="C1565" s="38" t="s">
        <v>123</v>
      </c>
      <c r="D1565" s="26"/>
      <c r="E1565" s="26"/>
      <c r="F1565" s="30"/>
    </row>
    <row r="1566" spans="1:6" ht="15.75">
      <c r="A1566" s="26"/>
      <c r="B1566" s="27"/>
      <c r="C1566" s="26"/>
      <c r="D1566" s="26"/>
      <c r="E1566" s="26"/>
      <c r="F1566" s="30"/>
    </row>
    <row r="1567" spans="1:6" ht="15.75">
      <c r="A1567" s="26"/>
      <c r="B1567" s="27">
        <v>6434</v>
      </c>
      <c r="C1567" s="33" t="s">
        <v>846</v>
      </c>
      <c r="D1567" s="26" t="s">
        <v>845</v>
      </c>
      <c r="E1567" s="26" t="s">
        <v>864</v>
      </c>
      <c r="F1567" s="30">
        <v>0.04</v>
      </c>
    </row>
    <row r="1568" spans="1:6" ht="15.75">
      <c r="A1568" s="26"/>
      <c r="B1568" s="27"/>
      <c r="C1568" s="38" t="s">
        <v>123</v>
      </c>
      <c r="D1568" s="26"/>
      <c r="E1568" s="26"/>
      <c r="F1568" s="30"/>
    </row>
    <row r="1569" spans="1:6" ht="15.75">
      <c r="A1569" s="26"/>
      <c r="B1569" s="27"/>
      <c r="C1569" s="38"/>
      <c r="D1569" s="26"/>
      <c r="E1569" s="26"/>
      <c r="F1569" s="30"/>
    </row>
    <row r="1570" spans="1:255" ht="15.75">
      <c r="A1570" s="50"/>
      <c r="B1570" s="72"/>
      <c r="C1570" s="73"/>
      <c r="D1570" s="50"/>
      <c r="E1570" s="35" t="s">
        <v>169</v>
      </c>
      <c r="F1570" s="36">
        <f>SUM(F1515:F1567)</f>
        <v>6.680000000000001</v>
      </c>
      <c r="G1570" s="74"/>
      <c r="H1570" s="74"/>
      <c r="I1570" s="74"/>
      <c r="J1570" s="74"/>
      <c r="K1570" s="74"/>
      <c r="L1570" s="74"/>
      <c r="M1570" s="74"/>
      <c r="N1570" s="74"/>
      <c r="O1570" s="74"/>
      <c r="P1570" s="74"/>
      <c r="Q1570" s="74"/>
      <c r="R1570" s="74"/>
      <c r="S1570" s="74"/>
      <c r="T1570" s="74"/>
      <c r="U1570" s="74"/>
      <c r="V1570" s="74"/>
      <c r="W1570" s="74"/>
      <c r="X1570" s="74"/>
      <c r="Y1570" s="74"/>
      <c r="Z1570" s="74"/>
      <c r="AA1570" s="74"/>
      <c r="AB1570" s="74"/>
      <c r="AC1570" s="74"/>
      <c r="AD1570" s="74"/>
      <c r="AE1570" s="74"/>
      <c r="AF1570" s="74"/>
      <c r="AG1570" s="74"/>
      <c r="AH1570" s="74"/>
      <c r="AI1570" s="74"/>
      <c r="AJ1570" s="74"/>
      <c r="AK1570" s="74"/>
      <c r="AL1570" s="74"/>
      <c r="AM1570" s="74"/>
      <c r="AN1570" s="74"/>
      <c r="AO1570" s="74"/>
      <c r="AP1570" s="74"/>
      <c r="AQ1570" s="74"/>
      <c r="AR1570" s="74"/>
      <c r="AS1570" s="74"/>
      <c r="AT1570" s="74"/>
      <c r="AU1570" s="74"/>
      <c r="AV1570" s="74"/>
      <c r="AW1570" s="74"/>
      <c r="AX1570" s="74"/>
      <c r="AY1570" s="74"/>
      <c r="AZ1570" s="74"/>
      <c r="BA1570" s="74"/>
      <c r="BB1570" s="74"/>
      <c r="BC1570" s="74"/>
      <c r="BD1570" s="74"/>
      <c r="BE1570" s="74"/>
      <c r="BF1570" s="74"/>
      <c r="BG1570" s="74"/>
      <c r="BH1570" s="74"/>
      <c r="BI1570" s="74"/>
      <c r="BJ1570" s="74"/>
      <c r="BK1570" s="74"/>
      <c r="BL1570" s="74"/>
      <c r="BM1570" s="74"/>
      <c r="BN1570" s="74"/>
      <c r="BO1570" s="74"/>
      <c r="BP1570" s="74"/>
      <c r="BQ1570" s="74"/>
      <c r="BR1570" s="74"/>
      <c r="BS1570" s="74"/>
      <c r="BT1570" s="74"/>
      <c r="BU1570" s="74"/>
      <c r="BV1570" s="74"/>
      <c r="BW1570" s="74"/>
      <c r="BX1570" s="74"/>
      <c r="BY1570" s="74"/>
      <c r="BZ1570" s="74"/>
      <c r="CA1570" s="74"/>
      <c r="CB1570" s="74"/>
      <c r="CC1570" s="74"/>
      <c r="CD1570" s="74"/>
      <c r="CE1570" s="74"/>
      <c r="CF1570" s="74"/>
      <c r="CG1570" s="74"/>
      <c r="CH1570" s="74"/>
      <c r="CI1570" s="74"/>
      <c r="CJ1570" s="74"/>
      <c r="CK1570" s="74"/>
      <c r="CL1570" s="74"/>
      <c r="CM1570" s="74"/>
      <c r="CN1570" s="74"/>
      <c r="CO1570" s="74"/>
      <c r="CP1570" s="74"/>
      <c r="CQ1570" s="74"/>
      <c r="CR1570" s="74"/>
      <c r="CS1570" s="74"/>
      <c r="CT1570" s="74"/>
      <c r="CU1570" s="74"/>
      <c r="CV1570" s="74"/>
      <c r="CW1570" s="74"/>
      <c r="CX1570" s="74"/>
      <c r="CY1570" s="74"/>
      <c r="CZ1570" s="74"/>
      <c r="DA1570" s="74"/>
      <c r="DB1570" s="74"/>
      <c r="DC1570" s="74"/>
      <c r="DD1570" s="74"/>
      <c r="DE1570" s="74"/>
      <c r="DF1570" s="74"/>
      <c r="DG1570" s="74"/>
      <c r="DH1570" s="74"/>
      <c r="DI1570" s="74"/>
      <c r="DJ1570" s="74"/>
      <c r="DK1570" s="74"/>
      <c r="DL1570" s="74"/>
      <c r="DM1570" s="74"/>
      <c r="DN1570" s="74"/>
      <c r="DO1570" s="74"/>
      <c r="DP1570" s="74"/>
      <c r="DQ1570" s="74"/>
      <c r="DR1570" s="74"/>
      <c r="DS1570" s="74"/>
      <c r="DT1570" s="74"/>
      <c r="DU1570" s="74"/>
      <c r="DV1570" s="74"/>
      <c r="DW1570" s="74"/>
      <c r="DX1570" s="74"/>
      <c r="DY1570" s="74"/>
      <c r="DZ1570" s="74"/>
      <c r="EA1570" s="74"/>
      <c r="EB1570" s="74"/>
      <c r="EC1570" s="74"/>
      <c r="ED1570" s="74"/>
      <c r="EE1570" s="74"/>
      <c r="EF1570" s="74"/>
      <c r="EG1570" s="74"/>
      <c r="EH1570" s="74"/>
      <c r="EI1570" s="74"/>
      <c r="EJ1570" s="74"/>
      <c r="EK1570" s="74"/>
      <c r="EL1570" s="74"/>
      <c r="EM1570" s="74"/>
      <c r="EN1570" s="74"/>
      <c r="EO1570" s="74"/>
      <c r="EP1570" s="74"/>
      <c r="EQ1570" s="74"/>
      <c r="ER1570" s="74"/>
      <c r="ES1570" s="74"/>
      <c r="ET1570" s="74"/>
      <c r="EU1570" s="74"/>
      <c r="EV1570" s="74"/>
      <c r="EW1570" s="74"/>
      <c r="EX1570" s="74"/>
      <c r="EY1570" s="74"/>
      <c r="EZ1570" s="74"/>
      <c r="FA1570" s="74"/>
      <c r="FB1570" s="74"/>
      <c r="FC1570" s="74"/>
      <c r="FD1570" s="74"/>
      <c r="FE1570" s="74"/>
      <c r="FF1570" s="74"/>
      <c r="FG1570" s="74"/>
      <c r="FH1570" s="74"/>
      <c r="FI1570" s="74"/>
      <c r="FJ1570" s="74"/>
      <c r="FK1570" s="74"/>
      <c r="FL1570" s="74"/>
      <c r="FM1570" s="74"/>
      <c r="FN1570" s="74"/>
      <c r="FO1570" s="74"/>
      <c r="FP1570" s="74"/>
      <c r="FQ1570" s="74"/>
      <c r="FR1570" s="74"/>
      <c r="FS1570" s="74"/>
      <c r="FT1570" s="74"/>
      <c r="FU1570" s="74"/>
      <c r="FV1570" s="74"/>
      <c r="FW1570" s="74"/>
      <c r="FX1570" s="74"/>
      <c r="FY1570" s="74"/>
      <c r="FZ1570" s="74"/>
      <c r="GA1570" s="74"/>
      <c r="GB1570" s="74"/>
      <c r="GC1570" s="74"/>
      <c r="GD1570" s="74"/>
      <c r="GE1570" s="74"/>
      <c r="GF1570" s="74"/>
      <c r="GG1570" s="74"/>
      <c r="GH1570" s="74"/>
      <c r="GI1570" s="74"/>
      <c r="GJ1570" s="74"/>
      <c r="GK1570" s="74"/>
      <c r="GL1570" s="74"/>
      <c r="GM1570" s="74"/>
      <c r="GN1570" s="74"/>
      <c r="GO1570" s="74"/>
      <c r="GP1570" s="74"/>
      <c r="GQ1570" s="74"/>
      <c r="GR1570" s="74"/>
      <c r="GS1570" s="74"/>
      <c r="GT1570" s="74"/>
      <c r="GU1570" s="74"/>
      <c r="GV1570" s="74"/>
      <c r="GW1570" s="74"/>
      <c r="GX1570" s="74"/>
      <c r="GY1570" s="74"/>
      <c r="GZ1570" s="74"/>
      <c r="HA1570" s="74"/>
      <c r="HB1570" s="74"/>
      <c r="HC1570" s="74"/>
      <c r="HD1570" s="74"/>
      <c r="HE1570" s="74"/>
      <c r="HF1570" s="74"/>
      <c r="HG1570" s="74"/>
      <c r="HH1570" s="74"/>
      <c r="HI1570" s="74"/>
      <c r="HJ1570" s="74"/>
      <c r="HK1570" s="74"/>
      <c r="HL1570" s="74"/>
      <c r="HM1570" s="74"/>
      <c r="HN1570" s="74"/>
      <c r="HO1570" s="74"/>
      <c r="HP1570" s="74"/>
      <c r="HQ1570" s="74"/>
      <c r="HR1570" s="74"/>
      <c r="HS1570" s="74"/>
      <c r="HT1570" s="74"/>
      <c r="HU1570" s="74"/>
      <c r="HV1570" s="74"/>
      <c r="HW1570" s="74"/>
      <c r="HX1570" s="74"/>
      <c r="HY1570" s="74"/>
      <c r="HZ1570" s="74"/>
      <c r="IA1570" s="74"/>
      <c r="IB1570" s="74"/>
      <c r="IC1570" s="74"/>
      <c r="ID1570" s="74"/>
      <c r="IE1570" s="74"/>
      <c r="IF1570" s="74"/>
      <c r="IG1570" s="74"/>
      <c r="IH1570" s="74"/>
      <c r="II1570" s="74"/>
      <c r="IJ1570" s="74"/>
      <c r="IK1570" s="74"/>
      <c r="IL1570" s="74"/>
      <c r="IM1570" s="74"/>
      <c r="IN1570" s="74"/>
      <c r="IO1570" s="74"/>
      <c r="IP1570" s="74"/>
      <c r="IQ1570" s="74"/>
      <c r="IR1570" s="74"/>
      <c r="IS1570" s="74"/>
      <c r="IT1570" s="74"/>
      <c r="IU1570" s="74"/>
    </row>
    <row r="1571" spans="1:6" ht="15.75">
      <c r="A1571" s="26"/>
      <c r="B1571" s="27"/>
      <c r="C1571" s="37"/>
      <c r="D1571" s="26"/>
      <c r="E1571" s="26"/>
      <c r="F1571" s="30"/>
    </row>
    <row r="1572" spans="1:6" ht="15.75">
      <c r="A1572" s="39"/>
      <c r="B1572" s="40"/>
      <c r="C1572" s="47"/>
      <c r="D1572" s="29" t="s">
        <v>865</v>
      </c>
      <c r="E1572" s="39"/>
      <c r="F1572" s="41"/>
    </row>
    <row r="1573" spans="1:6" ht="15.75">
      <c r="A1573" s="26"/>
      <c r="B1573" s="27"/>
      <c r="C1573" s="37"/>
      <c r="D1573" s="26"/>
      <c r="E1573" s="35" t="s">
        <v>192</v>
      </c>
      <c r="F1573" s="36">
        <f>SUM(F1465)</f>
        <v>1.545</v>
      </c>
    </row>
    <row r="1574" spans="1:6" ht="15.75">
      <c r="A1574" s="26"/>
      <c r="B1574" s="27"/>
      <c r="C1574" s="37"/>
      <c r="D1574" s="26"/>
      <c r="E1574" s="35" t="s">
        <v>193</v>
      </c>
      <c r="F1574" s="36">
        <f>SUM(F1261+F1413+F1469)</f>
        <v>4.927</v>
      </c>
    </row>
    <row r="1575" spans="1:6" ht="15.75">
      <c r="A1575" s="26"/>
      <c r="B1575" s="27"/>
      <c r="C1575" s="37"/>
      <c r="D1575" s="26"/>
      <c r="E1575" s="35" t="s">
        <v>194</v>
      </c>
      <c r="F1575" s="36">
        <f>SUM(F1266+F1356+F1419+F1478)</f>
        <v>11.261</v>
      </c>
    </row>
    <row r="1576" spans="1:6" ht="15.75">
      <c r="A1576" s="26"/>
      <c r="B1576" s="27"/>
      <c r="C1576" s="37"/>
      <c r="D1576" s="26"/>
      <c r="E1576" s="35" t="s">
        <v>195</v>
      </c>
      <c r="F1576" s="36">
        <f>SUM(F1283+F1375+F1426+F1451+F1513)</f>
        <v>28.776</v>
      </c>
    </row>
    <row r="1577" spans="1:6" ht="15.75">
      <c r="A1577" s="26"/>
      <c r="B1577" s="27"/>
      <c r="C1577" s="37"/>
      <c r="D1577" s="26"/>
      <c r="E1577" s="35" t="s">
        <v>196</v>
      </c>
      <c r="F1577" s="36">
        <f>SUM(F1347+F1407+F1436+F1459+F1570)</f>
        <v>28.310000000000002</v>
      </c>
    </row>
    <row r="1578" spans="1:6" ht="15.75">
      <c r="A1578" s="26"/>
      <c r="B1578" s="27"/>
      <c r="C1578" s="37"/>
      <c r="D1578" s="26"/>
      <c r="E1578" s="35" t="s">
        <v>197</v>
      </c>
      <c r="F1578" s="36">
        <f>SUM(F1573:F1577)</f>
        <v>74.819</v>
      </c>
    </row>
    <row r="1579" spans="1:6" ht="15.75">
      <c r="A1579" s="26"/>
      <c r="B1579" s="27"/>
      <c r="C1579" s="37"/>
      <c r="D1579" s="26"/>
      <c r="E1579" s="35" t="s">
        <v>198</v>
      </c>
      <c r="F1579" s="36">
        <v>114.663</v>
      </c>
    </row>
    <row r="1580" spans="1:6" ht="15.75">
      <c r="A1580" s="26"/>
      <c r="B1580" s="27"/>
      <c r="C1580" s="37"/>
      <c r="D1580" s="26"/>
      <c r="E1580" s="50"/>
      <c r="F1580" s="36"/>
    </row>
    <row r="1581" spans="1:6" ht="15.75">
      <c r="A1581" s="26"/>
      <c r="B1581" s="27"/>
      <c r="C1581" s="37"/>
      <c r="D1581" s="26"/>
      <c r="E1581" s="35" t="s">
        <v>199</v>
      </c>
      <c r="F1581" s="36">
        <f>F1579+F1578</f>
        <v>189.482</v>
      </c>
    </row>
    <row r="1582" spans="1:6" ht="15.75">
      <c r="A1582" s="44"/>
      <c r="B1582" s="45"/>
      <c r="C1582" s="51"/>
      <c r="D1582" s="44"/>
      <c r="E1582" s="52" t="s">
        <v>200</v>
      </c>
      <c r="F1582" s="53">
        <f>(F1578/F1581*100)</f>
        <v>39.486072555704496</v>
      </c>
    </row>
    <row r="1583" spans="1:6" ht="16.5" thickBot="1">
      <c r="A1583" s="60"/>
      <c r="B1583" s="61"/>
      <c r="C1583" s="62"/>
      <c r="D1583" s="5"/>
      <c r="E1583" s="63"/>
      <c r="F1583" s="64"/>
    </row>
    <row r="1584" spans="1:6" ht="16.5" thickBot="1">
      <c r="A1584" s="60"/>
      <c r="B1584" s="61"/>
      <c r="C1584" s="62"/>
      <c r="D1584" s="17" t="s">
        <v>930</v>
      </c>
      <c r="E1584" s="5"/>
      <c r="F1584" s="84"/>
    </row>
    <row r="1585" spans="1:6" ht="15.75">
      <c r="A1585" s="65"/>
      <c r="B1585" s="66"/>
      <c r="C1585" s="67"/>
      <c r="D1585" s="10"/>
      <c r="E1585" s="10"/>
      <c r="F1585" s="85"/>
    </row>
    <row r="1586" spans="1:6" ht="15.75">
      <c r="A1586" s="23" t="s">
        <v>84</v>
      </c>
      <c r="B1586" s="24"/>
      <c r="C1586" s="79" t="s">
        <v>85</v>
      </c>
      <c r="D1586" s="70" t="s">
        <v>86</v>
      </c>
      <c r="E1586" s="70" t="s">
        <v>87</v>
      </c>
      <c r="F1586" s="71" t="s">
        <v>88</v>
      </c>
    </row>
    <row r="1587" spans="1:6" ht="15.75">
      <c r="A1587" s="26"/>
      <c r="B1587" s="27"/>
      <c r="C1587" s="37"/>
      <c r="D1587" s="29" t="s">
        <v>34</v>
      </c>
      <c r="E1587" s="26"/>
      <c r="F1587" s="30"/>
    </row>
    <row r="1588" spans="1:6" ht="15.75">
      <c r="A1588" s="26"/>
      <c r="B1588" s="27"/>
      <c r="C1588" s="37"/>
      <c r="D1588" s="31" t="s">
        <v>35</v>
      </c>
      <c r="E1588" s="26"/>
      <c r="F1588" s="30"/>
    </row>
    <row r="1589" spans="1:7" ht="15.75">
      <c r="A1589" s="26"/>
      <c r="B1589" s="27"/>
      <c r="C1589" s="37"/>
      <c r="D1589" s="26"/>
      <c r="E1589" s="26"/>
      <c r="F1589" s="30"/>
      <c r="G1589" s="80"/>
    </row>
    <row r="1590" spans="1:6" ht="15.75">
      <c r="A1590" s="33" t="s">
        <v>201</v>
      </c>
      <c r="B1590" s="27"/>
      <c r="C1590" s="33" t="s">
        <v>202</v>
      </c>
      <c r="D1590" s="26" t="s">
        <v>866</v>
      </c>
      <c r="E1590" s="26" t="s">
        <v>92</v>
      </c>
      <c r="F1590" s="30">
        <v>5.682</v>
      </c>
    </row>
    <row r="1591" spans="1:6" ht="15.75">
      <c r="A1591" s="26"/>
      <c r="B1591" s="27"/>
      <c r="C1591" s="26"/>
      <c r="D1591" s="26"/>
      <c r="E1591" s="26"/>
      <c r="F1591" s="30"/>
    </row>
    <row r="1592" spans="1:6" ht="15.75">
      <c r="A1592" s="26"/>
      <c r="B1592" s="27"/>
      <c r="C1592" s="26"/>
      <c r="D1592" s="26"/>
      <c r="E1592" s="35" t="s">
        <v>203</v>
      </c>
      <c r="F1592" s="36">
        <f>SUM(F1590)</f>
        <v>5.682</v>
      </c>
    </row>
    <row r="1593" spans="1:6" ht="15.75">
      <c r="A1593" s="26"/>
      <c r="B1593" s="27"/>
      <c r="C1593" s="26"/>
      <c r="D1593" s="26"/>
      <c r="E1593" s="26"/>
      <c r="F1593" s="30"/>
    </row>
    <row r="1594" spans="1:6" ht="15.75">
      <c r="A1594" s="33" t="s">
        <v>486</v>
      </c>
      <c r="B1594" s="27"/>
      <c r="C1594" s="33" t="s">
        <v>514</v>
      </c>
      <c r="D1594" s="26" t="s">
        <v>867</v>
      </c>
      <c r="E1594" s="26" t="s">
        <v>868</v>
      </c>
      <c r="F1594" s="30">
        <v>2.629</v>
      </c>
    </row>
    <row r="1595" spans="1:6" ht="15.75">
      <c r="A1595" s="33" t="s">
        <v>93</v>
      </c>
      <c r="B1595" s="27"/>
      <c r="C1595" s="33" t="s">
        <v>595</v>
      </c>
      <c r="D1595" s="26"/>
      <c r="E1595" s="26"/>
      <c r="F1595" s="30"/>
    </row>
    <row r="1596" spans="1:6" ht="15.75">
      <c r="A1596" s="26"/>
      <c r="B1596" s="27"/>
      <c r="C1596" s="26"/>
      <c r="D1596" s="26"/>
      <c r="E1596" s="26"/>
      <c r="F1596" s="30"/>
    </row>
    <row r="1597" spans="1:6" ht="15.75">
      <c r="A1597" s="26"/>
      <c r="B1597" s="27"/>
      <c r="C1597" s="26"/>
      <c r="D1597" s="26"/>
      <c r="E1597" s="35" t="s">
        <v>97</v>
      </c>
      <c r="F1597" s="36">
        <f>SUM(F1594)</f>
        <v>2.629</v>
      </c>
    </row>
    <row r="1598" spans="1:6" ht="15.75">
      <c r="A1598" s="26"/>
      <c r="B1598" s="27"/>
      <c r="C1598" s="26"/>
      <c r="D1598" s="26"/>
      <c r="E1598" s="26"/>
      <c r="F1598" s="30"/>
    </row>
    <row r="1599" spans="1:6" ht="15.75">
      <c r="A1599" s="33" t="s">
        <v>359</v>
      </c>
      <c r="B1599" s="27"/>
      <c r="C1599" s="33" t="s">
        <v>514</v>
      </c>
      <c r="D1599" s="26" t="s">
        <v>869</v>
      </c>
      <c r="E1599" s="26" t="s">
        <v>870</v>
      </c>
      <c r="F1599" s="30">
        <v>6.05</v>
      </c>
    </row>
    <row r="1600" spans="1:6" ht="15.75">
      <c r="A1600" s="26"/>
      <c r="B1600" s="27"/>
      <c r="C1600" s="33" t="s">
        <v>871</v>
      </c>
      <c r="D1600" s="26"/>
      <c r="E1600" s="26"/>
      <c r="F1600" s="30"/>
    </row>
    <row r="1601" spans="1:6" ht="15.75">
      <c r="A1601" s="26"/>
      <c r="B1601" s="27"/>
      <c r="C1601" s="33" t="s">
        <v>872</v>
      </c>
      <c r="D1601" s="26"/>
      <c r="E1601" s="26"/>
      <c r="F1601" s="30"/>
    </row>
    <row r="1602" spans="1:6" ht="15.75">
      <c r="A1602" s="26"/>
      <c r="B1602" s="27"/>
      <c r="C1602" s="33" t="s">
        <v>873</v>
      </c>
      <c r="D1602" s="26"/>
      <c r="E1602" s="26"/>
      <c r="F1602" s="30"/>
    </row>
    <row r="1603" spans="1:6" ht="15.75">
      <c r="A1603" s="26"/>
      <c r="B1603" s="27"/>
      <c r="C1603" s="33" t="s">
        <v>874</v>
      </c>
      <c r="D1603" s="26"/>
      <c r="E1603" s="26"/>
      <c r="F1603" s="30"/>
    </row>
    <row r="1604" spans="1:6" ht="15.75">
      <c r="A1604" s="26"/>
      <c r="B1604" s="27"/>
      <c r="C1604" s="33" t="s">
        <v>875</v>
      </c>
      <c r="D1604" s="26"/>
      <c r="E1604" s="26"/>
      <c r="F1604" s="30"/>
    </row>
    <row r="1605" spans="1:6" ht="15.75">
      <c r="A1605" s="26"/>
      <c r="B1605" s="27"/>
      <c r="C1605" s="33" t="s">
        <v>876</v>
      </c>
      <c r="D1605" s="26"/>
      <c r="E1605" s="26"/>
      <c r="F1605" s="30"/>
    </row>
    <row r="1606" spans="1:6" ht="15.75">
      <c r="A1606" s="26"/>
      <c r="B1606" s="27"/>
      <c r="C1606" s="33"/>
      <c r="D1606" s="26"/>
      <c r="E1606" s="26"/>
      <c r="F1606" s="30"/>
    </row>
    <row r="1607" spans="1:6" ht="15.75">
      <c r="A1607" s="26"/>
      <c r="B1607" s="27"/>
      <c r="C1607" s="33" t="s">
        <v>899</v>
      </c>
      <c r="D1607" s="26" t="s">
        <v>1059</v>
      </c>
      <c r="E1607" s="26" t="s">
        <v>1060</v>
      </c>
      <c r="F1607" s="30">
        <v>0.114</v>
      </c>
    </row>
    <row r="1608" spans="1:6" ht="15.75">
      <c r="A1608" s="26"/>
      <c r="B1608" s="27"/>
      <c r="C1608" s="26"/>
      <c r="D1608" s="26"/>
      <c r="E1608" s="26"/>
      <c r="F1608" s="30"/>
    </row>
    <row r="1609" spans="1:6" ht="15.75">
      <c r="A1609" s="26"/>
      <c r="B1609" s="27"/>
      <c r="C1609" s="33" t="s">
        <v>877</v>
      </c>
      <c r="D1609" s="26" t="s">
        <v>866</v>
      </c>
      <c r="E1609" s="26" t="s">
        <v>377</v>
      </c>
      <c r="F1609" s="30">
        <v>0.265</v>
      </c>
    </row>
    <row r="1610" spans="1:6" ht="15.75">
      <c r="A1610" s="26"/>
      <c r="B1610" s="27"/>
      <c r="C1610" s="26"/>
      <c r="D1610" s="26"/>
      <c r="E1610" s="26"/>
      <c r="F1610" s="30"/>
    </row>
    <row r="1611" spans="1:6" ht="15.75">
      <c r="A1611" s="26"/>
      <c r="B1611" s="27"/>
      <c r="C1611" s="26"/>
      <c r="D1611" s="26"/>
      <c r="E1611" s="35" t="s">
        <v>106</v>
      </c>
      <c r="F1611" s="36">
        <f>SUM(F1599:F1609)</f>
        <v>6.428999999999999</v>
      </c>
    </row>
    <row r="1612" spans="1:6" ht="15.75">
      <c r="A1612" s="26"/>
      <c r="B1612" s="27"/>
      <c r="C1612" s="26"/>
      <c r="D1612" s="26"/>
      <c r="E1612" s="26"/>
      <c r="F1612" s="30"/>
    </row>
    <row r="1613" spans="1:6" ht="15.75">
      <c r="A1613" s="33" t="s">
        <v>330</v>
      </c>
      <c r="B1613" s="27"/>
      <c r="C1613" s="33" t="s">
        <v>878</v>
      </c>
      <c r="D1613" s="26" t="s">
        <v>866</v>
      </c>
      <c r="E1613" s="26" t="s">
        <v>879</v>
      </c>
      <c r="F1613" s="30">
        <v>1.715</v>
      </c>
    </row>
    <row r="1614" spans="1:6" ht="15.75">
      <c r="A1614" s="26"/>
      <c r="B1614" s="27"/>
      <c r="C1614" s="33" t="s">
        <v>880</v>
      </c>
      <c r="D1614" s="26"/>
      <c r="E1614" s="26"/>
      <c r="F1614" s="30"/>
    </row>
    <row r="1615" spans="1:6" ht="15.75">
      <c r="A1615" s="26"/>
      <c r="B1615" s="27"/>
      <c r="C1615" s="33" t="s">
        <v>881</v>
      </c>
      <c r="D1615" s="26" t="s">
        <v>882</v>
      </c>
      <c r="E1615" s="26" t="s">
        <v>883</v>
      </c>
      <c r="F1615" s="30">
        <v>5.867</v>
      </c>
    </row>
    <row r="1616" spans="1:6" ht="15.75">
      <c r="A1616" s="26"/>
      <c r="B1616" s="27"/>
      <c r="C1616" s="33" t="s">
        <v>884</v>
      </c>
      <c r="D1616" s="26"/>
      <c r="E1616" s="26"/>
      <c r="F1616" s="30"/>
    </row>
    <row r="1617" spans="1:6" ht="15.75">
      <c r="A1617" s="26"/>
      <c r="B1617" s="27"/>
      <c r="C1617" s="33" t="s">
        <v>885</v>
      </c>
      <c r="D1617" s="26"/>
      <c r="E1617" s="26"/>
      <c r="F1617" s="30"/>
    </row>
    <row r="1618" spans="1:6" ht="15.75">
      <c r="A1618" s="26"/>
      <c r="B1618" s="27"/>
      <c r="C1618" s="26"/>
      <c r="D1618" s="26"/>
      <c r="E1618" s="35" t="s">
        <v>886</v>
      </c>
      <c r="F1618" s="36">
        <f>F1613+F1615</f>
        <v>7.582</v>
      </c>
    </row>
    <row r="1619" spans="1:6" ht="15.75">
      <c r="A1619" s="26"/>
      <c r="B1619" s="27"/>
      <c r="C1619" s="26"/>
      <c r="D1619" s="26"/>
      <c r="E1619" s="26"/>
      <c r="F1619" s="30"/>
    </row>
    <row r="1620" spans="1:6" ht="15.75">
      <c r="A1620" s="26"/>
      <c r="B1620" s="27"/>
      <c r="C1620" s="26"/>
      <c r="D1620" s="26"/>
      <c r="E1620" s="26"/>
      <c r="F1620" s="30"/>
    </row>
    <row r="1621" spans="1:6" ht="15.75">
      <c r="A1621" s="26"/>
      <c r="B1621" s="27"/>
      <c r="C1621" s="26"/>
      <c r="D1621" s="26"/>
      <c r="E1621" s="26"/>
      <c r="F1621" s="30"/>
    </row>
    <row r="1622" spans="1:6" ht="15.75">
      <c r="A1622" s="26"/>
      <c r="B1622" s="27"/>
      <c r="C1622" s="33" t="s">
        <v>887</v>
      </c>
      <c r="D1622" s="26" t="s">
        <v>888</v>
      </c>
      <c r="E1622" s="26" t="s">
        <v>889</v>
      </c>
      <c r="F1622" s="30">
        <v>0.51</v>
      </c>
    </row>
    <row r="1623" spans="1:6" ht="15.75">
      <c r="A1623" s="26"/>
      <c r="B1623" s="27"/>
      <c r="C1623" s="33" t="s">
        <v>890</v>
      </c>
      <c r="D1623" s="26"/>
      <c r="E1623" s="26"/>
      <c r="F1623" s="30"/>
    </row>
    <row r="1624" spans="1:6" ht="15.75">
      <c r="A1624" s="26"/>
      <c r="B1624" s="27"/>
      <c r="C1624" s="33" t="s">
        <v>891</v>
      </c>
      <c r="D1624" s="26" t="s">
        <v>892</v>
      </c>
      <c r="E1624" s="26" t="s">
        <v>893</v>
      </c>
      <c r="F1624" s="30">
        <v>0.83</v>
      </c>
    </row>
    <row r="1625" spans="1:6" ht="15.75">
      <c r="A1625" s="26"/>
      <c r="B1625" s="27"/>
      <c r="C1625" s="33" t="s">
        <v>894</v>
      </c>
      <c r="D1625" s="26"/>
      <c r="E1625" s="26"/>
      <c r="F1625" s="30"/>
    </row>
    <row r="1626" spans="1:6" ht="15.75">
      <c r="A1626" s="26"/>
      <c r="B1626" s="27"/>
      <c r="C1626" s="33" t="s">
        <v>895</v>
      </c>
      <c r="D1626" s="26"/>
      <c r="E1626" s="26"/>
      <c r="F1626" s="30"/>
    </row>
    <row r="1627" spans="1:6" ht="15.75">
      <c r="A1627" s="26"/>
      <c r="B1627" s="27"/>
      <c r="C1627" s="26"/>
      <c r="D1627" s="26"/>
      <c r="E1627" s="35" t="s">
        <v>896</v>
      </c>
      <c r="F1627" s="36">
        <f>F1622+F1624</f>
        <v>1.3399999999999999</v>
      </c>
    </row>
    <row r="1628" spans="1:6" ht="15.75">
      <c r="A1628" s="26"/>
      <c r="B1628" s="27"/>
      <c r="C1628" s="26"/>
      <c r="D1628" s="26"/>
      <c r="E1628" s="26"/>
      <c r="F1628" s="30"/>
    </row>
    <row r="1629" spans="1:6" ht="15.75">
      <c r="A1629" s="26"/>
      <c r="B1629" s="27"/>
      <c r="C1629" s="33" t="s">
        <v>897</v>
      </c>
      <c r="D1629" s="26" t="s">
        <v>867</v>
      </c>
      <c r="E1629" s="26" t="s">
        <v>377</v>
      </c>
      <c r="F1629" s="30">
        <v>1.543</v>
      </c>
    </row>
    <row r="1630" spans="1:6" ht="15.75">
      <c r="A1630" s="26"/>
      <c r="B1630" s="27"/>
      <c r="C1630" s="26"/>
      <c r="D1630" s="26"/>
      <c r="E1630" s="26"/>
      <c r="F1630" s="30"/>
    </row>
    <row r="1631" spans="1:6" ht="15.75">
      <c r="A1631" s="26"/>
      <c r="B1631" s="27"/>
      <c r="C1631" s="33" t="s">
        <v>898</v>
      </c>
      <c r="D1631" s="26" t="s">
        <v>899</v>
      </c>
      <c r="E1631" s="26" t="s">
        <v>66</v>
      </c>
      <c r="F1631" s="30">
        <v>1.018</v>
      </c>
    </row>
    <row r="1632" spans="1:6" ht="15.75">
      <c r="A1632" s="26"/>
      <c r="B1632" s="27"/>
      <c r="C1632" s="26"/>
      <c r="D1632" s="26"/>
      <c r="E1632" s="26"/>
      <c r="F1632" s="30"/>
    </row>
    <row r="1633" spans="1:6" ht="15.75">
      <c r="A1633" s="26"/>
      <c r="B1633" s="27">
        <v>7012</v>
      </c>
      <c r="C1633" s="33" t="s">
        <v>900</v>
      </c>
      <c r="D1633" s="26" t="s">
        <v>901</v>
      </c>
      <c r="E1633" s="26" t="s">
        <v>893</v>
      </c>
      <c r="F1633" s="30">
        <v>0.65</v>
      </c>
    </row>
    <row r="1634" spans="1:6" ht="15.75">
      <c r="A1634" s="26"/>
      <c r="B1634" s="27"/>
      <c r="C1634" s="33" t="s">
        <v>604</v>
      </c>
      <c r="D1634" s="26"/>
      <c r="E1634" s="26"/>
      <c r="F1634" s="30"/>
    </row>
    <row r="1635" spans="1:6" ht="15.75">
      <c r="A1635" s="26"/>
      <c r="B1635" s="27"/>
      <c r="C1635" s="38" t="s">
        <v>1026</v>
      </c>
      <c r="D1635" s="26"/>
      <c r="E1635" s="26"/>
      <c r="F1635" s="30"/>
    </row>
    <row r="1636" spans="1:6" ht="15.75">
      <c r="A1636" s="26"/>
      <c r="B1636" s="27"/>
      <c r="C1636" s="26"/>
      <c r="D1636" s="26"/>
      <c r="E1636" s="26"/>
      <c r="F1636" s="30"/>
    </row>
    <row r="1637" spans="1:6" ht="15.75">
      <c r="A1637" s="26"/>
      <c r="B1637" s="27">
        <v>7023</v>
      </c>
      <c r="C1637" s="33" t="s">
        <v>902</v>
      </c>
      <c r="D1637" s="26" t="s">
        <v>867</v>
      </c>
      <c r="E1637" s="26" t="s">
        <v>377</v>
      </c>
      <c r="F1637" s="30">
        <v>1.4</v>
      </c>
    </row>
    <row r="1638" spans="1:6" ht="15.75">
      <c r="A1638" s="26"/>
      <c r="B1638" s="27"/>
      <c r="C1638" s="38" t="s">
        <v>1049</v>
      </c>
      <c r="D1638" s="26"/>
      <c r="E1638" s="26"/>
      <c r="F1638" s="30"/>
    </row>
    <row r="1639" spans="1:6" ht="15.75">
      <c r="A1639" s="26"/>
      <c r="B1639" s="27"/>
      <c r="C1639" s="26"/>
      <c r="D1639" s="26"/>
      <c r="E1639" s="26"/>
      <c r="F1639" s="30"/>
    </row>
    <row r="1640" spans="1:6" ht="15.75">
      <c r="A1640" s="26"/>
      <c r="B1640" s="27"/>
      <c r="C1640" s="26"/>
      <c r="D1640" s="26"/>
      <c r="E1640" s="35" t="s">
        <v>124</v>
      </c>
      <c r="F1640" s="36">
        <f>SUM(F1613:F1637)-F1627-F1618</f>
        <v>13.532999999999994</v>
      </c>
    </row>
    <row r="1641" spans="1:6" ht="15.75">
      <c r="A1641" s="26"/>
      <c r="B1641" s="27"/>
      <c r="C1641" s="26"/>
      <c r="D1641" s="26"/>
      <c r="E1641" s="26"/>
      <c r="F1641" s="30"/>
    </row>
    <row r="1642" spans="1:6" ht="15.75">
      <c r="A1642" s="33" t="s">
        <v>236</v>
      </c>
      <c r="B1642" s="27">
        <v>7002</v>
      </c>
      <c r="C1642" s="33" t="s">
        <v>903</v>
      </c>
      <c r="D1642" s="26" t="s">
        <v>680</v>
      </c>
      <c r="E1642" s="26" t="s">
        <v>904</v>
      </c>
      <c r="F1642" s="30">
        <v>0.56</v>
      </c>
    </row>
    <row r="1643" spans="1:6" ht="15.75">
      <c r="A1643" s="26"/>
      <c r="B1643" s="27"/>
      <c r="C1643" s="38" t="s">
        <v>67</v>
      </c>
      <c r="D1643" s="26"/>
      <c r="E1643" s="26"/>
      <c r="F1643" s="30"/>
    </row>
    <row r="1644" spans="1:6" ht="15.75">
      <c r="A1644" s="26"/>
      <c r="B1644" s="27"/>
      <c r="C1644" s="26"/>
      <c r="D1644" s="26"/>
      <c r="E1644" s="26"/>
      <c r="F1644" s="30"/>
    </row>
    <row r="1645" spans="1:6" ht="15.75">
      <c r="A1645" s="26"/>
      <c r="B1645" s="27">
        <v>7004</v>
      </c>
      <c r="C1645" s="33" t="s">
        <v>905</v>
      </c>
      <c r="D1645" s="26" t="s">
        <v>906</v>
      </c>
      <c r="E1645" s="26" t="s">
        <v>903</v>
      </c>
      <c r="F1645" s="30">
        <v>0.08</v>
      </c>
    </row>
    <row r="1646" spans="1:6" ht="15.75">
      <c r="A1646" s="26"/>
      <c r="B1646" s="27"/>
      <c r="C1646" s="38" t="s">
        <v>68</v>
      </c>
      <c r="D1646" s="26"/>
      <c r="E1646" s="26"/>
      <c r="F1646" s="30"/>
    </row>
    <row r="1647" spans="1:6" ht="15.75">
      <c r="A1647" s="26"/>
      <c r="B1647" s="27"/>
      <c r="C1647" s="26"/>
      <c r="D1647" s="26"/>
      <c r="E1647" s="26"/>
      <c r="F1647" s="30"/>
    </row>
    <row r="1648" spans="1:6" ht="15.75">
      <c r="A1648" s="26"/>
      <c r="B1648" s="27">
        <v>7005</v>
      </c>
      <c r="C1648" s="33" t="s">
        <v>907</v>
      </c>
      <c r="D1648" s="26" t="s">
        <v>908</v>
      </c>
      <c r="E1648" s="26" t="s">
        <v>899</v>
      </c>
      <c r="F1648" s="30">
        <v>1.97</v>
      </c>
    </row>
    <row r="1649" spans="1:6" ht="15.75">
      <c r="A1649" s="26"/>
      <c r="B1649" s="27"/>
      <c r="C1649" s="38" t="s">
        <v>1033</v>
      </c>
      <c r="D1649" s="26"/>
      <c r="E1649" s="26"/>
      <c r="F1649" s="30"/>
    </row>
    <row r="1650" spans="1:6" ht="15.75">
      <c r="A1650" s="26"/>
      <c r="B1650" s="27"/>
      <c r="C1650" s="26"/>
      <c r="D1650" s="26"/>
      <c r="E1650" s="26"/>
      <c r="F1650" s="30"/>
    </row>
    <row r="1651" spans="1:6" ht="15.75">
      <c r="A1651" s="26"/>
      <c r="B1651" s="27">
        <v>7006</v>
      </c>
      <c r="C1651" s="33" t="s">
        <v>909</v>
      </c>
      <c r="D1651" s="26" t="s">
        <v>910</v>
      </c>
      <c r="E1651" s="26" t="s">
        <v>911</v>
      </c>
      <c r="F1651" s="30">
        <v>0.44</v>
      </c>
    </row>
    <row r="1652" spans="1:6" ht="15.75">
      <c r="A1652" s="26"/>
      <c r="B1652" s="27"/>
      <c r="C1652" s="38" t="s">
        <v>69</v>
      </c>
      <c r="D1652" s="26"/>
      <c r="E1652" s="26"/>
      <c r="F1652" s="30"/>
    </row>
    <row r="1653" spans="1:6" ht="15.75">
      <c r="A1653" s="26"/>
      <c r="B1653" s="27"/>
      <c r="C1653" s="26"/>
      <c r="D1653" s="26"/>
      <c r="E1653" s="26"/>
      <c r="F1653" s="30"/>
    </row>
    <row r="1654" spans="1:6" ht="15.75">
      <c r="A1654" s="26"/>
      <c r="B1654" s="27">
        <v>7008</v>
      </c>
      <c r="C1654" s="33" t="s">
        <v>912</v>
      </c>
      <c r="D1654" s="26" t="s">
        <v>913</v>
      </c>
      <c r="E1654" s="26" t="s">
        <v>249</v>
      </c>
      <c r="F1654" s="30">
        <v>0.16</v>
      </c>
    </row>
    <row r="1655" spans="1:6" ht="15.75">
      <c r="A1655" s="26"/>
      <c r="B1655" s="27"/>
      <c r="C1655" s="38" t="s">
        <v>70</v>
      </c>
      <c r="D1655" s="26"/>
      <c r="E1655" s="26"/>
      <c r="F1655" s="30"/>
    </row>
    <row r="1656" spans="1:6" ht="15.75">
      <c r="A1656" s="26"/>
      <c r="B1656" s="27"/>
      <c r="C1656" s="26"/>
      <c r="D1656" s="26"/>
      <c r="E1656" s="26"/>
      <c r="F1656" s="30"/>
    </row>
    <row r="1657" spans="1:6" ht="15.75">
      <c r="A1657" s="26"/>
      <c r="B1657" s="27">
        <v>7010</v>
      </c>
      <c r="C1657" s="33" t="s">
        <v>284</v>
      </c>
      <c r="D1657" s="26" t="s">
        <v>738</v>
      </c>
      <c r="E1657" s="26" t="s">
        <v>911</v>
      </c>
      <c r="F1657" s="30">
        <v>0.08</v>
      </c>
    </row>
    <row r="1658" spans="1:6" ht="15.75">
      <c r="A1658" s="26"/>
      <c r="B1658" s="27"/>
      <c r="C1658" s="38" t="s">
        <v>71</v>
      </c>
      <c r="D1658" s="26"/>
      <c r="E1658" s="26"/>
      <c r="F1658" s="30"/>
    </row>
    <row r="1659" spans="1:6" ht="15.75">
      <c r="A1659" s="26"/>
      <c r="B1659" s="27"/>
      <c r="C1659" s="26"/>
      <c r="D1659" s="26"/>
      <c r="E1659" s="26"/>
      <c r="F1659" s="30"/>
    </row>
    <row r="1660" spans="1:6" ht="15.75">
      <c r="A1660" s="26"/>
      <c r="B1660" s="27">
        <v>7012</v>
      </c>
      <c r="C1660" s="33" t="s">
        <v>900</v>
      </c>
      <c r="D1660" s="26" t="s">
        <v>72</v>
      </c>
      <c r="E1660" s="26" t="s">
        <v>901</v>
      </c>
      <c r="F1660" s="30">
        <v>0.73</v>
      </c>
    </row>
    <row r="1661" spans="1:6" ht="15.75">
      <c r="A1661" s="26"/>
      <c r="B1661" s="27"/>
      <c r="C1661" s="33" t="s">
        <v>914</v>
      </c>
      <c r="D1661" s="26"/>
      <c r="E1661" s="26"/>
      <c r="F1661" s="30"/>
    </row>
    <row r="1662" spans="1:6" ht="15.75">
      <c r="A1662" s="26"/>
      <c r="B1662" s="27"/>
      <c r="C1662" s="38" t="s">
        <v>1026</v>
      </c>
      <c r="D1662" s="26"/>
      <c r="E1662" s="26"/>
      <c r="F1662" s="30"/>
    </row>
    <row r="1663" spans="1:6" ht="15.75">
      <c r="A1663" s="26"/>
      <c r="B1663" s="27"/>
      <c r="C1663" s="26"/>
      <c r="D1663" s="26"/>
      <c r="E1663" s="26"/>
      <c r="F1663" s="30"/>
    </row>
    <row r="1664" spans="1:6" ht="15.75">
      <c r="A1664" s="26"/>
      <c r="B1664" s="27">
        <v>7014</v>
      </c>
      <c r="C1664" s="33" t="s">
        <v>659</v>
      </c>
      <c r="D1664" s="26" t="s">
        <v>393</v>
      </c>
      <c r="E1664" s="26" t="s">
        <v>893</v>
      </c>
      <c r="F1664" s="30">
        <v>0.06</v>
      </c>
    </row>
    <row r="1665" spans="1:6" ht="15.75">
      <c r="A1665" s="26"/>
      <c r="B1665" s="27"/>
      <c r="C1665" s="38" t="s">
        <v>73</v>
      </c>
      <c r="D1665" s="26"/>
      <c r="E1665" s="26"/>
      <c r="F1665" s="30"/>
    </row>
    <row r="1666" spans="1:6" ht="15.75">
      <c r="A1666" s="26"/>
      <c r="B1666" s="27"/>
      <c r="C1666" s="26"/>
      <c r="D1666" s="26"/>
      <c r="E1666" s="26"/>
      <c r="F1666" s="30"/>
    </row>
    <row r="1667" spans="1:6" ht="15.75">
      <c r="A1667" s="26"/>
      <c r="B1667" s="27">
        <v>7016</v>
      </c>
      <c r="C1667" s="33" t="s">
        <v>915</v>
      </c>
      <c r="D1667" s="26" t="s">
        <v>893</v>
      </c>
      <c r="E1667" s="26" t="s">
        <v>916</v>
      </c>
      <c r="F1667" s="30">
        <v>0.06</v>
      </c>
    </row>
    <row r="1668" spans="1:6" ht="15.75">
      <c r="A1668" s="26"/>
      <c r="B1668" s="27"/>
      <c r="C1668" s="38" t="s">
        <v>74</v>
      </c>
      <c r="D1668" s="26"/>
      <c r="E1668" s="26"/>
      <c r="F1668" s="30"/>
    </row>
    <row r="1669" spans="1:6" ht="15.75">
      <c r="A1669" s="26"/>
      <c r="B1669" s="27"/>
      <c r="C1669" s="26"/>
      <c r="D1669" s="26"/>
      <c r="E1669" s="26"/>
      <c r="F1669" s="30"/>
    </row>
    <row r="1670" spans="1:6" ht="15.75">
      <c r="A1670" s="26"/>
      <c r="B1670" s="27">
        <v>7018</v>
      </c>
      <c r="C1670" s="33" t="s">
        <v>79</v>
      </c>
      <c r="D1670" s="26" t="s">
        <v>866</v>
      </c>
      <c r="E1670" s="26" t="s">
        <v>917</v>
      </c>
      <c r="F1670" s="30">
        <v>0.4</v>
      </c>
    </row>
    <row r="1671" spans="1:6" ht="15.75">
      <c r="A1671" s="26"/>
      <c r="B1671" s="27"/>
      <c r="C1671" s="33" t="s">
        <v>80</v>
      </c>
      <c r="D1671" s="26"/>
      <c r="E1671" s="26"/>
      <c r="F1671" s="30"/>
    </row>
    <row r="1672" spans="1:6" ht="15.75">
      <c r="A1672" s="26"/>
      <c r="B1672" s="27"/>
      <c r="C1672" s="38" t="s">
        <v>1026</v>
      </c>
      <c r="D1672" s="26"/>
      <c r="E1672" s="26"/>
      <c r="F1672" s="30"/>
    </row>
    <row r="1673" spans="1:6" ht="15.75">
      <c r="A1673" s="26"/>
      <c r="B1673" s="27"/>
      <c r="C1673" s="26"/>
      <c r="D1673" s="26"/>
      <c r="E1673" s="26"/>
      <c r="F1673" s="30"/>
    </row>
    <row r="1674" spans="1:6" ht="15.75">
      <c r="A1674" s="26"/>
      <c r="B1674" s="27">
        <v>7020</v>
      </c>
      <c r="C1674" s="33" t="s">
        <v>904</v>
      </c>
      <c r="D1674" s="26" t="s">
        <v>918</v>
      </c>
      <c r="E1674" s="26" t="s">
        <v>919</v>
      </c>
      <c r="F1674" s="30">
        <v>0.09</v>
      </c>
    </row>
    <row r="1675" spans="1:6" ht="15.75">
      <c r="A1675" s="26"/>
      <c r="B1675" s="27"/>
      <c r="C1675" s="38" t="s">
        <v>75</v>
      </c>
      <c r="D1675" s="26"/>
      <c r="E1675" s="26"/>
      <c r="F1675" s="30"/>
    </row>
    <row r="1676" spans="1:6" ht="15.75">
      <c r="A1676" s="26"/>
      <c r="B1676" s="27"/>
      <c r="C1676" s="26"/>
      <c r="D1676" s="26"/>
      <c r="E1676" s="26"/>
      <c r="F1676" s="30"/>
    </row>
    <row r="1677" spans="1:6" ht="15.75">
      <c r="A1677" s="26"/>
      <c r="B1677" s="27">
        <v>7022</v>
      </c>
      <c r="C1677" s="33" t="s">
        <v>249</v>
      </c>
      <c r="D1677" s="26" t="s">
        <v>911</v>
      </c>
      <c r="E1677" s="26" t="s">
        <v>893</v>
      </c>
      <c r="F1677" s="30">
        <v>0.21</v>
      </c>
    </row>
    <row r="1678" spans="1:6" ht="15.75">
      <c r="A1678" s="26"/>
      <c r="B1678" s="27"/>
      <c r="C1678" s="38" t="s">
        <v>1044</v>
      </c>
      <c r="D1678" s="26"/>
      <c r="E1678" s="26"/>
      <c r="F1678" s="30"/>
    </row>
    <row r="1679" spans="1:6" ht="15.75">
      <c r="A1679" s="26"/>
      <c r="B1679" s="27"/>
      <c r="C1679" s="26"/>
      <c r="D1679" s="26"/>
      <c r="E1679" s="26"/>
      <c r="F1679" s="30"/>
    </row>
    <row r="1680" spans="1:6" ht="15.75">
      <c r="A1680" s="26"/>
      <c r="B1680" s="27">
        <v>7024</v>
      </c>
      <c r="C1680" s="33" t="s">
        <v>393</v>
      </c>
      <c r="D1680" s="26" t="s">
        <v>920</v>
      </c>
      <c r="E1680" s="26" t="s">
        <v>921</v>
      </c>
      <c r="F1680" s="30">
        <v>0.29</v>
      </c>
    </row>
    <row r="1681" spans="1:6" ht="15.75">
      <c r="A1681" s="26"/>
      <c r="B1681" s="27"/>
      <c r="C1681" s="38" t="s">
        <v>76</v>
      </c>
      <c r="D1681" s="26"/>
      <c r="E1681" s="26"/>
      <c r="F1681" s="30"/>
    </row>
    <row r="1682" spans="1:6" ht="15.75">
      <c r="A1682" s="26"/>
      <c r="B1682" s="27"/>
      <c r="C1682" s="26"/>
      <c r="D1682" s="26"/>
      <c r="E1682" s="26"/>
      <c r="F1682" s="30"/>
    </row>
    <row r="1683" spans="1:6" ht="15.75">
      <c r="A1683" s="26"/>
      <c r="B1683" s="27">
        <v>7026</v>
      </c>
      <c r="C1683" s="33" t="s">
        <v>157</v>
      </c>
      <c r="D1683" s="26" t="s">
        <v>900</v>
      </c>
      <c r="E1683" s="26" t="s">
        <v>922</v>
      </c>
      <c r="F1683" s="30">
        <v>0.73</v>
      </c>
    </row>
    <row r="1684" spans="1:6" ht="15.75">
      <c r="A1684" s="26"/>
      <c r="B1684" s="27"/>
      <c r="C1684" s="38" t="s">
        <v>1033</v>
      </c>
      <c r="D1684" s="26"/>
      <c r="E1684" s="26"/>
      <c r="F1684" s="30"/>
    </row>
    <row r="1685" spans="1:6" ht="15.75">
      <c r="A1685" s="26"/>
      <c r="B1685" s="27"/>
      <c r="C1685" s="26"/>
      <c r="D1685" s="26"/>
      <c r="E1685" s="26"/>
      <c r="F1685" s="30"/>
    </row>
    <row r="1686" spans="1:6" ht="15.75">
      <c r="A1686" s="26"/>
      <c r="B1686" s="27">
        <v>7027</v>
      </c>
      <c r="C1686" s="33" t="s">
        <v>81</v>
      </c>
      <c r="D1686" s="26" t="s">
        <v>377</v>
      </c>
      <c r="E1686" s="26" t="s">
        <v>883</v>
      </c>
      <c r="F1686" s="30">
        <v>3.53</v>
      </c>
    </row>
    <row r="1687" spans="1:6" ht="15.75">
      <c r="A1687" s="26"/>
      <c r="B1687" s="27"/>
      <c r="C1687" s="33" t="s">
        <v>82</v>
      </c>
      <c r="D1687" s="26"/>
      <c r="E1687" s="26"/>
      <c r="F1687" s="30"/>
    </row>
    <row r="1688" spans="1:6" ht="15.75">
      <c r="A1688" s="26"/>
      <c r="B1688" s="27"/>
      <c r="C1688" s="38" t="s">
        <v>1032</v>
      </c>
      <c r="D1688" s="26"/>
      <c r="E1688" s="26"/>
      <c r="F1688" s="30"/>
    </row>
    <row r="1689" spans="1:6" ht="15.75">
      <c r="A1689" s="26"/>
      <c r="B1689" s="27"/>
      <c r="C1689" s="26"/>
      <c r="D1689" s="26"/>
      <c r="E1689" s="26"/>
      <c r="F1689" s="30"/>
    </row>
    <row r="1690" spans="1:6" ht="15.75">
      <c r="A1690" s="26"/>
      <c r="B1690" s="27">
        <v>7028</v>
      </c>
      <c r="C1690" s="33" t="s">
        <v>923</v>
      </c>
      <c r="D1690" s="26" t="s">
        <v>924</v>
      </c>
      <c r="E1690" s="26" t="s">
        <v>157</v>
      </c>
      <c r="F1690" s="30">
        <v>0.36</v>
      </c>
    </row>
    <row r="1691" spans="1:6" ht="15.75">
      <c r="A1691" s="26"/>
      <c r="B1691" s="27"/>
      <c r="C1691" s="38" t="s">
        <v>1001</v>
      </c>
      <c r="D1691" s="26"/>
      <c r="E1691" s="26"/>
      <c r="F1691" s="30"/>
    </row>
    <row r="1692" spans="1:6" ht="15.75">
      <c r="A1692" s="26"/>
      <c r="B1692" s="27"/>
      <c r="C1692" s="26"/>
      <c r="D1692" s="26"/>
      <c r="E1692" s="26"/>
      <c r="F1692" s="30"/>
    </row>
    <row r="1693" spans="1:6" ht="15.75">
      <c r="A1693" s="26"/>
      <c r="B1693" s="27">
        <v>7030</v>
      </c>
      <c r="C1693" s="33" t="s">
        <v>738</v>
      </c>
      <c r="D1693" s="26" t="s">
        <v>925</v>
      </c>
      <c r="E1693" s="26" t="s">
        <v>926</v>
      </c>
      <c r="F1693" s="30">
        <v>0.42</v>
      </c>
    </row>
    <row r="1694" spans="1:6" ht="15.75">
      <c r="A1694" s="26"/>
      <c r="B1694" s="27"/>
      <c r="C1694" s="38" t="s">
        <v>77</v>
      </c>
      <c r="D1694" s="26"/>
      <c r="E1694" s="26"/>
      <c r="F1694" s="30"/>
    </row>
    <row r="1695" spans="1:6" ht="15.75">
      <c r="A1695" s="26"/>
      <c r="B1695" s="27"/>
      <c r="C1695" s="26"/>
      <c r="D1695" s="26"/>
      <c r="E1695" s="26"/>
      <c r="F1695" s="30"/>
    </row>
    <row r="1696" spans="1:6" ht="15.75">
      <c r="A1696" s="26"/>
      <c r="B1696" s="27">
        <v>7032</v>
      </c>
      <c r="C1696" s="33" t="s">
        <v>927</v>
      </c>
      <c r="D1696" s="26" t="s">
        <v>928</v>
      </c>
      <c r="E1696" s="26" t="s">
        <v>901</v>
      </c>
      <c r="F1696" s="30">
        <v>0.08</v>
      </c>
    </row>
    <row r="1697" spans="1:6" ht="15.75">
      <c r="A1697" s="26"/>
      <c r="B1697" s="27"/>
      <c r="C1697" s="38" t="s">
        <v>78</v>
      </c>
      <c r="D1697" s="26"/>
      <c r="E1697" s="26"/>
      <c r="F1697" s="30"/>
    </row>
    <row r="1698" spans="1:6" ht="15.75">
      <c r="A1698" s="26"/>
      <c r="B1698" s="27">
        <v>7034</v>
      </c>
      <c r="C1698" s="33" t="s">
        <v>929</v>
      </c>
      <c r="D1698" s="26" t="s">
        <v>738</v>
      </c>
      <c r="E1698" s="26" t="s">
        <v>911</v>
      </c>
      <c r="F1698" s="30">
        <v>0.11</v>
      </c>
    </row>
    <row r="1699" spans="1:6" ht="15.75">
      <c r="A1699" s="26"/>
      <c r="B1699" s="27"/>
      <c r="C1699" s="38" t="s">
        <v>1007</v>
      </c>
      <c r="D1699" s="26"/>
      <c r="E1699" s="26"/>
      <c r="F1699" s="30"/>
    </row>
    <row r="1700" spans="1:6" ht="15.75">
      <c r="A1700" s="26"/>
      <c r="B1700" s="27"/>
      <c r="C1700" s="38"/>
      <c r="D1700" s="26"/>
      <c r="E1700" s="26"/>
      <c r="F1700" s="30"/>
    </row>
    <row r="1701" spans="1:6" ht="15.75">
      <c r="A1701" s="26"/>
      <c r="B1701" s="27"/>
      <c r="C1701" s="38"/>
      <c r="D1701" s="26"/>
      <c r="E1701" s="35" t="s">
        <v>169</v>
      </c>
      <c r="F1701" s="36">
        <f>SUM(F1642:F1698)</f>
        <v>10.359999999999998</v>
      </c>
    </row>
    <row r="1702" spans="1:6" ht="15.75">
      <c r="A1702" s="44"/>
      <c r="B1702" s="45"/>
      <c r="C1702" s="51"/>
      <c r="D1702" s="44"/>
      <c r="E1702" s="44"/>
      <c r="F1702" s="46"/>
    </row>
    <row r="1703" spans="1:6" ht="15.75">
      <c r="A1703" s="26"/>
      <c r="B1703" s="27"/>
      <c r="C1703" s="37"/>
      <c r="D1703" s="32" t="s">
        <v>930</v>
      </c>
      <c r="E1703" s="35" t="s">
        <v>192</v>
      </c>
      <c r="F1703" s="36">
        <f>F1592</f>
        <v>5.682</v>
      </c>
    </row>
    <row r="1704" spans="1:6" ht="15.75">
      <c r="A1704" s="26"/>
      <c r="B1704" s="27"/>
      <c r="C1704" s="37"/>
      <c r="D1704" s="26"/>
      <c r="E1704" s="35" t="s">
        <v>931</v>
      </c>
      <c r="F1704" s="36">
        <f>F1597</f>
        <v>2.629</v>
      </c>
    </row>
    <row r="1705" spans="1:6" ht="15.75">
      <c r="A1705" s="26"/>
      <c r="B1705" s="27"/>
      <c r="C1705" s="37"/>
      <c r="D1705" s="26"/>
      <c r="E1705" s="35" t="s">
        <v>932</v>
      </c>
      <c r="F1705" s="36">
        <f>F1611</f>
        <v>6.428999999999999</v>
      </c>
    </row>
    <row r="1706" spans="1:6" ht="15.75">
      <c r="A1706" s="26"/>
      <c r="B1706" s="27"/>
      <c r="C1706" s="37"/>
      <c r="D1706" s="26"/>
      <c r="E1706" s="35" t="s">
        <v>195</v>
      </c>
      <c r="F1706" s="36">
        <f>F1640</f>
        <v>13.532999999999994</v>
      </c>
    </row>
    <row r="1707" spans="1:6" ht="15.75">
      <c r="A1707" s="26"/>
      <c r="B1707" s="27"/>
      <c r="C1707" s="37"/>
      <c r="D1707" s="26"/>
      <c r="E1707" s="35" t="s">
        <v>196</v>
      </c>
      <c r="F1707" s="36">
        <f>F1701</f>
        <v>10.359999999999998</v>
      </c>
    </row>
    <row r="1708" spans="1:6" ht="15.75">
      <c r="A1708" s="26"/>
      <c r="B1708" s="27"/>
      <c r="C1708" s="37"/>
      <c r="D1708" s="26"/>
      <c r="E1708" s="35" t="s">
        <v>933</v>
      </c>
      <c r="F1708" s="36">
        <f>SUM(F1703:F1707)</f>
        <v>38.63299999999999</v>
      </c>
    </row>
    <row r="1709" spans="1:6" ht="15.75">
      <c r="A1709" s="26"/>
      <c r="B1709" s="27"/>
      <c r="C1709" s="37"/>
      <c r="D1709" s="26"/>
      <c r="E1709" s="35" t="s">
        <v>198</v>
      </c>
      <c r="F1709" s="36">
        <v>71.005</v>
      </c>
    </row>
    <row r="1710" spans="1:6" ht="15.75">
      <c r="A1710" s="26"/>
      <c r="B1710" s="27"/>
      <c r="C1710" s="37"/>
      <c r="D1710" s="26"/>
      <c r="E1710" s="26"/>
      <c r="F1710" s="30"/>
    </row>
    <row r="1711" spans="1:6" ht="15.75">
      <c r="A1711" s="26"/>
      <c r="B1711" s="27"/>
      <c r="C1711" s="37"/>
      <c r="D1711" s="26"/>
      <c r="E1711" s="35" t="s">
        <v>199</v>
      </c>
      <c r="F1711" s="36">
        <f>F1708+F1709</f>
        <v>109.63799999999998</v>
      </c>
    </row>
    <row r="1712" spans="1:6" ht="15.75">
      <c r="A1712" s="44"/>
      <c r="B1712" s="45"/>
      <c r="C1712" s="51"/>
      <c r="D1712" s="44"/>
      <c r="E1712" s="52" t="s">
        <v>200</v>
      </c>
      <c r="F1712" s="53">
        <f>F1708/F1711*100</f>
        <v>35.23687042813622</v>
      </c>
    </row>
    <row r="1713" spans="1:6" ht="16.5" thickBot="1">
      <c r="A1713" s="60"/>
      <c r="B1713" s="61"/>
      <c r="C1713" s="62"/>
      <c r="D1713" s="5"/>
      <c r="E1713" s="63"/>
      <c r="F1713" s="64"/>
    </row>
    <row r="1714" spans="1:6" ht="16.5" thickBot="1">
      <c r="A1714" s="60"/>
      <c r="B1714" s="61"/>
      <c r="C1714" s="62"/>
      <c r="D1714" s="17" t="s">
        <v>974</v>
      </c>
      <c r="E1714" s="5"/>
      <c r="F1714" s="84"/>
    </row>
    <row r="1715" spans="1:6" ht="15.75">
      <c r="A1715" s="65"/>
      <c r="B1715" s="66"/>
      <c r="C1715" s="67"/>
      <c r="D1715" s="10"/>
      <c r="E1715" s="10"/>
      <c r="F1715" s="85"/>
    </row>
    <row r="1716" spans="1:6" ht="15.75">
      <c r="A1716" s="23" t="s">
        <v>84</v>
      </c>
      <c r="B1716" s="24"/>
      <c r="C1716" s="79" t="s">
        <v>85</v>
      </c>
      <c r="D1716" s="70" t="s">
        <v>86</v>
      </c>
      <c r="E1716" s="70" t="s">
        <v>87</v>
      </c>
      <c r="F1716" s="71" t="s">
        <v>88</v>
      </c>
    </row>
    <row r="1717" spans="1:6" ht="15.75">
      <c r="A1717" s="26"/>
      <c r="B1717" s="27"/>
      <c r="C1717" s="37"/>
      <c r="D1717" s="23" t="s">
        <v>36</v>
      </c>
      <c r="E1717" s="26"/>
      <c r="F1717" s="30"/>
    </row>
    <row r="1718" spans="1:7" ht="15.75">
      <c r="A1718" s="26"/>
      <c r="B1718" s="27"/>
      <c r="C1718" s="37"/>
      <c r="D1718" s="26"/>
      <c r="E1718" s="26"/>
      <c r="F1718" s="30"/>
      <c r="G1718" s="80"/>
    </row>
    <row r="1719" spans="1:6" ht="15.75">
      <c r="A1719" s="33" t="s">
        <v>486</v>
      </c>
      <c r="B1719" s="27"/>
      <c r="C1719" s="33" t="s">
        <v>934</v>
      </c>
      <c r="D1719" s="26" t="s">
        <v>146</v>
      </c>
      <c r="E1719" s="26" t="s">
        <v>935</v>
      </c>
      <c r="F1719" s="30">
        <v>0.059000000000000004</v>
      </c>
    </row>
    <row r="1720" spans="1:6" ht="15.75">
      <c r="A1720" s="33" t="s">
        <v>93</v>
      </c>
      <c r="B1720" s="27"/>
      <c r="C1720" s="26"/>
      <c r="D1720" s="26"/>
      <c r="E1720" s="26"/>
      <c r="F1720" s="30"/>
    </row>
    <row r="1721" spans="1:6" ht="15.75">
      <c r="A1721" s="26"/>
      <c r="B1721" s="27"/>
      <c r="C1721" s="26"/>
      <c r="D1721" s="26"/>
      <c r="E1721" s="35" t="s">
        <v>97</v>
      </c>
      <c r="F1721" s="36">
        <f>SUM(F1719)</f>
        <v>0.059000000000000004</v>
      </c>
    </row>
    <row r="1722" spans="1:6" ht="15.75">
      <c r="A1722" s="26"/>
      <c r="B1722" s="27"/>
      <c r="C1722" s="26"/>
      <c r="D1722" s="26"/>
      <c r="E1722" s="26"/>
      <c r="F1722" s="30"/>
    </row>
    <row r="1723" spans="1:6" ht="15.75">
      <c r="A1723" s="33" t="s">
        <v>330</v>
      </c>
      <c r="B1723" s="27"/>
      <c r="C1723" s="33" t="s">
        <v>936</v>
      </c>
      <c r="D1723" s="26" t="s">
        <v>937</v>
      </c>
      <c r="E1723" s="26" t="s">
        <v>935</v>
      </c>
      <c r="F1723" s="30">
        <v>2.249</v>
      </c>
    </row>
    <row r="1724" spans="1:6" ht="15.75">
      <c r="A1724" s="26"/>
      <c r="B1724" s="27"/>
      <c r="C1724" s="33" t="s">
        <v>938</v>
      </c>
      <c r="D1724" s="26"/>
      <c r="E1724" s="26"/>
      <c r="F1724" s="30"/>
    </row>
    <row r="1725" spans="1:6" ht="15.75">
      <c r="A1725" s="26"/>
      <c r="B1725" s="27"/>
      <c r="C1725" s="26"/>
      <c r="D1725" s="26"/>
      <c r="E1725" s="26"/>
      <c r="F1725" s="30"/>
    </row>
    <row r="1726" spans="1:6" ht="15.75">
      <c r="A1726" s="26"/>
      <c r="B1726" s="27"/>
      <c r="C1726" s="33" t="s">
        <v>939</v>
      </c>
      <c r="D1726" s="26" t="s">
        <v>940</v>
      </c>
      <c r="E1726" s="26" t="s">
        <v>270</v>
      </c>
      <c r="F1726" s="30">
        <v>0.87</v>
      </c>
    </row>
    <row r="1727" spans="1:6" ht="15.75">
      <c r="A1727" s="26"/>
      <c r="B1727" s="27"/>
      <c r="C1727" s="33" t="s">
        <v>941</v>
      </c>
      <c r="D1727" s="26"/>
      <c r="E1727" s="26"/>
      <c r="F1727" s="30"/>
    </row>
    <row r="1728" spans="1:6" ht="15.75">
      <c r="A1728" s="26"/>
      <c r="B1728" s="27"/>
      <c r="C1728" s="33" t="s">
        <v>745</v>
      </c>
      <c r="D1728" s="26" t="s">
        <v>270</v>
      </c>
      <c r="E1728" s="26" t="s">
        <v>935</v>
      </c>
      <c r="F1728" s="30">
        <v>0.622</v>
      </c>
    </row>
    <row r="1729" spans="1:6" ht="15.75">
      <c r="A1729" s="26"/>
      <c r="B1729" s="27"/>
      <c r="C1729" s="33" t="s">
        <v>942</v>
      </c>
      <c r="D1729" s="26"/>
      <c r="E1729" s="26"/>
      <c r="F1729" s="30"/>
    </row>
    <row r="1730" spans="1:255" ht="15.75">
      <c r="A1730" s="50"/>
      <c r="B1730" s="72"/>
      <c r="C1730" s="50"/>
      <c r="D1730" s="50"/>
      <c r="E1730" s="35" t="s">
        <v>943</v>
      </c>
      <c r="F1730" s="36">
        <f>F1726+F1728</f>
        <v>1.492</v>
      </c>
      <c r="G1730" s="74"/>
      <c r="H1730" s="74"/>
      <c r="I1730" s="74"/>
      <c r="J1730" s="74"/>
      <c r="K1730" s="74"/>
      <c r="L1730" s="74"/>
      <c r="M1730" s="74"/>
      <c r="N1730" s="74"/>
      <c r="O1730" s="74"/>
      <c r="P1730" s="74"/>
      <c r="Q1730" s="74"/>
      <c r="R1730" s="74"/>
      <c r="S1730" s="74"/>
      <c r="T1730" s="74"/>
      <c r="U1730" s="74"/>
      <c r="V1730" s="74"/>
      <c r="W1730" s="74"/>
      <c r="X1730" s="74"/>
      <c r="Y1730" s="74"/>
      <c r="Z1730" s="74"/>
      <c r="AA1730" s="74"/>
      <c r="AB1730" s="74"/>
      <c r="AC1730" s="74"/>
      <c r="AD1730" s="74"/>
      <c r="AE1730" s="74"/>
      <c r="AF1730" s="74"/>
      <c r="AG1730" s="74"/>
      <c r="AH1730" s="74"/>
      <c r="AI1730" s="74"/>
      <c r="AJ1730" s="74"/>
      <c r="AK1730" s="74"/>
      <c r="AL1730" s="74"/>
      <c r="AM1730" s="74"/>
      <c r="AN1730" s="74"/>
      <c r="AO1730" s="74"/>
      <c r="AP1730" s="74"/>
      <c r="AQ1730" s="74"/>
      <c r="AR1730" s="74"/>
      <c r="AS1730" s="74"/>
      <c r="AT1730" s="74"/>
      <c r="AU1730" s="74"/>
      <c r="AV1730" s="74"/>
      <c r="AW1730" s="74"/>
      <c r="AX1730" s="74"/>
      <c r="AY1730" s="74"/>
      <c r="AZ1730" s="74"/>
      <c r="BA1730" s="74"/>
      <c r="BB1730" s="74"/>
      <c r="BC1730" s="74"/>
      <c r="BD1730" s="74"/>
      <c r="BE1730" s="74"/>
      <c r="BF1730" s="74"/>
      <c r="BG1730" s="74"/>
      <c r="BH1730" s="74"/>
      <c r="BI1730" s="74"/>
      <c r="BJ1730" s="74"/>
      <c r="BK1730" s="74"/>
      <c r="BL1730" s="74"/>
      <c r="BM1730" s="74"/>
      <c r="BN1730" s="74"/>
      <c r="BO1730" s="74"/>
      <c r="BP1730" s="74"/>
      <c r="BQ1730" s="74"/>
      <c r="BR1730" s="74"/>
      <c r="BS1730" s="74"/>
      <c r="BT1730" s="74"/>
      <c r="BU1730" s="74"/>
      <c r="BV1730" s="74"/>
      <c r="BW1730" s="74"/>
      <c r="BX1730" s="74"/>
      <c r="BY1730" s="74"/>
      <c r="BZ1730" s="74"/>
      <c r="CA1730" s="74"/>
      <c r="CB1730" s="74"/>
      <c r="CC1730" s="74"/>
      <c r="CD1730" s="74"/>
      <c r="CE1730" s="74"/>
      <c r="CF1730" s="74"/>
      <c r="CG1730" s="74"/>
      <c r="CH1730" s="74"/>
      <c r="CI1730" s="74"/>
      <c r="CJ1730" s="74"/>
      <c r="CK1730" s="74"/>
      <c r="CL1730" s="74"/>
      <c r="CM1730" s="74"/>
      <c r="CN1730" s="74"/>
      <c r="CO1730" s="74"/>
      <c r="CP1730" s="74"/>
      <c r="CQ1730" s="74"/>
      <c r="CR1730" s="74"/>
      <c r="CS1730" s="74"/>
      <c r="CT1730" s="74"/>
      <c r="CU1730" s="74"/>
      <c r="CV1730" s="74"/>
      <c r="CW1730" s="74"/>
      <c r="CX1730" s="74"/>
      <c r="CY1730" s="74"/>
      <c r="CZ1730" s="74"/>
      <c r="DA1730" s="74"/>
      <c r="DB1730" s="74"/>
      <c r="DC1730" s="74"/>
      <c r="DD1730" s="74"/>
      <c r="DE1730" s="74"/>
      <c r="DF1730" s="74"/>
      <c r="DG1730" s="74"/>
      <c r="DH1730" s="74"/>
      <c r="DI1730" s="74"/>
      <c r="DJ1730" s="74"/>
      <c r="DK1730" s="74"/>
      <c r="DL1730" s="74"/>
      <c r="DM1730" s="74"/>
      <c r="DN1730" s="74"/>
      <c r="DO1730" s="74"/>
      <c r="DP1730" s="74"/>
      <c r="DQ1730" s="74"/>
      <c r="DR1730" s="74"/>
      <c r="DS1730" s="74"/>
      <c r="DT1730" s="74"/>
      <c r="DU1730" s="74"/>
      <c r="DV1730" s="74"/>
      <c r="DW1730" s="74"/>
      <c r="DX1730" s="74"/>
      <c r="DY1730" s="74"/>
      <c r="DZ1730" s="74"/>
      <c r="EA1730" s="74"/>
      <c r="EB1730" s="74"/>
      <c r="EC1730" s="74"/>
      <c r="ED1730" s="74"/>
      <c r="EE1730" s="74"/>
      <c r="EF1730" s="74"/>
      <c r="EG1730" s="74"/>
      <c r="EH1730" s="74"/>
      <c r="EI1730" s="74"/>
      <c r="EJ1730" s="74"/>
      <c r="EK1730" s="74"/>
      <c r="EL1730" s="74"/>
      <c r="EM1730" s="74"/>
      <c r="EN1730" s="74"/>
      <c r="EO1730" s="74"/>
      <c r="EP1730" s="74"/>
      <c r="EQ1730" s="74"/>
      <c r="ER1730" s="74"/>
      <c r="ES1730" s="74"/>
      <c r="ET1730" s="74"/>
      <c r="EU1730" s="74"/>
      <c r="EV1730" s="74"/>
      <c r="EW1730" s="74"/>
      <c r="EX1730" s="74"/>
      <c r="EY1730" s="74"/>
      <c r="EZ1730" s="74"/>
      <c r="FA1730" s="74"/>
      <c r="FB1730" s="74"/>
      <c r="FC1730" s="74"/>
      <c r="FD1730" s="74"/>
      <c r="FE1730" s="74"/>
      <c r="FF1730" s="74"/>
      <c r="FG1730" s="74"/>
      <c r="FH1730" s="74"/>
      <c r="FI1730" s="74"/>
      <c r="FJ1730" s="74"/>
      <c r="FK1730" s="74"/>
      <c r="FL1730" s="74"/>
      <c r="FM1730" s="74"/>
      <c r="FN1730" s="74"/>
      <c r="FO1730" s="74"/>
      <c r="FP1730" s="74"/>
      <c r="FQ1730" s="74"/>
      <c r="FR1730" s="74"/>
      <c r="FS1730" s="74"/>
      <c r="FT1730" s="74"/>
      <c r="FU1730" s="74"/>
      <c r="FV1730" s="74"/>
      <c r="FW1730" s="74"/>
      <c r="FX1730" s="74"/>
      <c r="FY1730" s="74"/>
      <c r="FZ1730" s="74"/>
      <c r="GA1730" s="74"/>
      <c r="GB1730" s="74"/>
      <c r="GC1730" s="74"/>
      <c r="GD1730" s="74"/>
      <c r="GE1730" s="74"/>
      <c r="GF1730" s="74"/>
      <c r="GG1730" s="74"/>
      <c r="GH1730" s="74"/>
      <c r="GI1730" s="74"/>
      <c r="GJ1730" s="74"/>
      <c r="GK1730" s="74"/>
      <c r="GL1730" s="74"/>
      <c r="GM1730" s="74"/>
      <c r="GN1730" s="74"/>
      <c r="GO1730" s="74"/>
      <c r="GP1730" s="74"/>
      <c r="GQ1730" s="74"/>
      <c r="GR1730" s="74"/>
      <c r="GS1730" s="74"/>
      <c r="GT1730" s="74"/>
      <c r="GU1730" s="74"/>
      <c r="GV1730" s="74"/>
      <c r="GW1730" s="74"/>
      <c r="GX1730" s="74"/>
      <c r="GY1730" s="74"/>
      <c r="GZ1730" s="74"/>
      <c r="HA1730" s="74"/>
      <c r="HB1730" s="74"/>
      <c r="HC1730" s="74"/>
      <c r="HD1730" s="74"/>
      <c r="HE1730" s="74"/>
      <c r="HF1730" s="74"/>
      <c r="HG1730" s="74"/>
      <c r="HH1730" s="74"/>
      <c r="HI1730" s="74"/>
      <c r="HJ1730" s="74"/>
      <c r="HK1730" s="74"/>
      <c r="HL1730" s="74"/>
      <c r="HM1730" s="74"/>
      <c r="HN1730" s="74"/>
      <c r="HO1730" s="74"/>
      <c r="HP1730" s="74"/>
      <c r="HQ1730" s="74"/>
      <c r="HR1730" s="74"/>
      <c r="HS1730" s="74"/>
      <c r="HT1730" s="74"/>
      <c r="HU1730" s="74"/>
      <c r="HV1730" s="74"/>
      <c r="HW1730" s="74"/>
      <c r="HX1730" s="74"/>
      <c r="HY1730" s="74"/>
      <c r="HZ1730" s="74"/>
      <c r="IA1730" s="74"/>
      <c r="IB1730" s="74"/>
      <c r="IC1730" s="74"/>
      <c r="ID1730" s="74"/>
      <c r="IE1730" s="74"/>
      <c r="IF1730" s="74"/>
      <c r="IG1730" s="74"/>
      <c r="IH1730" s="74"/>
      <c r="II1730" s="74"/>
      <c r="IJ1730" s="74"/>
      <c r="IK1730" s="74"/>
      <c r="IL1730" s="74"/>
      <c r="IM1730" s="74"/>
      <c r="IN1730" s="74"/>
      <c r="IO1730" s="74"/>
      <c r="IP1730" s="74"/>
      <c r="IQ1730" s="74"/>
      <c r="IR1730" s="74"/>
      <c r="IS1730" s="74"/>
      <c r="IT1730" s="74"/>
      <c r="IU1730" s="74"/>
    </row>
    <row r="1731" spans="1:6" ht="15.75">
      <c r="A1731" s="26"/>
      <c r="B1731" s="27"/>
      <c r="C1731" s="26"/>
      <c r="D1731" s="26"/>
      <c r="E1731" s="26"/>
      <c r="F1731" s="30"/>
    </row>
    <row r="1732" spans="1:6" ht="15.75">
      <c r="A1732" s="26"/>
      <c r="B1732" s="27"/>
      <c r="C1732" s="33" t="s">
        <v>944</v>
      </c>
      <c r="D1732" s="26" t="s">
        <v>945</v>
      </c>
      <c r="E1732" s="26" t="s">
        <v>270</v>
      </c>
      <c r="F1732" s="30">
        <v>0.519</v>
      </c>
    </row>
    <row r="1733" spans="1:6" ht="15.75">
      <c r="A1733" s="26"/>
      <c r="B1733" s="27"/>
      <c r="C1733" s="33" t="s">
        <v>946</v>
      </c>
      <c r="D1733" s="26"/>
      <c r="E1733" s="26"/>
      <c r="F1733" s="30"/>
    </row>
    <row r="1734" spans="1:6" ht="15.75">
      <c r="A1734" s="26"/>
      <c r="B1734" s="27"/>
      <c r="C1734" s="26"/>
      <c r="D1734" s="26"/>
      <c r="E1734" s="26"/>
      <c r="F1734" s="30"/>
    </row>
    <row r="1735" spans="1:6" ht="15.75">
      <c r="A1735" s="26"/>
      <c r="B1735" s="27"/>
      <c r="C1735" s="33" t="s">
        <v>947</v>
      </c>
      <c r="D1735" s="26" t="s">
        <v>270</v>
      </c>
      <c r="E1735" s="26" t="s">
        <v>935</v>
      </c>
      <c r="F1735" s="30">
        <v>0.023</v>
      </c>
    </row>
    <row r="1736" spans="1:6" ht="15.75">
      <c r="A1736" s="26"/>
      <c r="B1736" s="27"/>
      <c r="C1736" s="26"/>
      <c r="D1736" s="26"/>
      <c r="E1736" s="26"/>
      <c r="F1736" s="30"/>
    </row>
    <row r="1737" spans="1:6" ht="15.75">
      <c r="A1737" s="26"/>
      <c r="B1737" s="27">
        <v>8022</v>
      </c>
      <c r="C1737" s="33" t="s">
        <v>948</v>
      </c>
      <c r="D1737" s="26" t="s">
        <v>940</v>
      </c>
      <c r="E1737" s="26" t="s">
        <v>146</v>
      </c>
      <c r="F1737" s="30">
        <v>0.37</v>
      </c>
    </row>
    <row r="1738" spans="1:6" ht="15.75">
      <c r="A1738" s="26"/>
      <c r="B1738" s="27"/>
      <c r="C1738" s="38" t="s">
        <v>123</v>
      </c>
      <c r="D1738" s="26"/>
      <c r="E1738" s="26"/>
      <c r="F1738" s="30"/>
    </row>
    <row r="1739" spans="1:6" ht="15.75">
      <c r="A1739" s="26"/>
      <c r="B1739" s="27"/>
      <c r="C1739" s="26"/>
      <c r="D1739" s="26"/>
      <c r="E1739" s="26"/>
      <c r="F1739" s="30"/>
    </row>
    <row r="1740" spans="1:6" ht="15.75">
      <c r="A1740" s="26"/>
      <c r="B1740" s="27"/>
      <c r="C1740" s="26"/>
      <c r="D1740" s="26"/>
      <c r="E1740" s="35" t="s">
        <v>124</v>
      </c>
      <c r="F1740" s="36">
        <f>SUM(F1723:F1737)-F1730</f>
        <v>4.6530000000000005</v>
      </c>
    </row>
    <row r="1741" spans="1:6" ht="15.75">
      <c r="A1741" s="26"/>
      <c r="B1741" s="27"/>
      <c r="C1741" s="26"/>
      <c r="D1741" s="26"/>
      <c r="E1741" s="26"/>
      <c r="F1741" s="30"/>
    </row>
    <row r="1742" spans="1:6" ht="15.75">
      <c r="A1742" s="33" t="s">
        <v>236</v>
      </c>
      <c r="B1742" s="27">
        <v>8004</v>
      </c>
      <c r="C1742" s="33" t="s">
        <v>949</v>
      </c>
      <c r="D1742" s="26" t="s">
        <v>950</v>
      </c>
      <c r="E1742" s="26" t="s">
        <v>146</v>
      </c>
      <c r="F1742" s="34" t="s">
        <v>951</v>
      </c>
    </row>
    <row r="1743" spans="1:6" ht="15.75">
      <c r="A1743" s="26"/>
      <c r="B1743" s="27"/>
      <c r="C1743" s="38" t="s">
        <v>123</v>
      </c>
      <c r="D1743" s="26"/>
      <c r="E1743" s="26"/>
      <c r="F1743" s="30"/>
    </row>
    <row r="1744" spans="1:6" ht="15.75">
      <c r="A1744" s="26"/>
      <c r="B1744" s="27"/>
      <c r="C1744" s="38"/>
      <c r="D1744" s="26"/>
      <c r="E1744" s="26"/>
      <c r="F1744" s="30"/>
    </row>
    <row r="1745" spans="1:6" ht="15.75">
      <c r="A1745" s="33" t="s">
        <v>236</v>
      </c>
      <c r="B1745" s="27">
        <v>8002</v>
      </c>
      <c r="C1745" s="33" t="s">
        <v>952</v>
      </c>
      <c r="D1745" s="26" t="s">
        <v>953</v>
      </c>
      <c r="E1745" s="26" t="s">
        <v>954</v>
      </c>
      <c r="F1745" s="30">
        <v>0.3</v>
      </c>
    </row>
    <row r="1746" spans="1:6" ht="15.75">
      <c r="A1746" s="26"/>
      <c r="B1746" s="27"/>
      <c r="C1746" s="38" t="s">
        <v>123</v>
      </c>
      <c r="D1746" s="26"/>
      <c r="E1746" s="26"/>
      <c r="F1746" s="30"/>
    </row>
    <row r="1747" spans="1:6" ht="15.75">
      <c r="A1747" s="26"/>
      <c r="B1747" s="27"/>
      <c r="C1747" s="26"/>
      <c r="D1747" s="26"/>
      <c r="E1747" s="26"/>
      <c r="F1747" s="30"/>
    </row>
    <row r="1748" spans="1:6" ht="15.75">
      <c r="A1748" s="26"/>
      <c r="B1748" s="27">
        <v>8004</v>
      </c>
      <c r="C1748" s="33" t="s">
        <v>278</v>
      </c>
      <c r="D1748" s="26" t="s">
        <v>955</v>
      </c>
      <c r="E1748" s="26" t="s">
        <v>956</v>
      </c>
      <c r="F1748" s="30">
        <v>0.15</v>
      </c>
    </row>
    <row r="1749" spans="1:6" ht="15.75">
      <c r="A1749" s="26"/>
      <c r="B1749" s="27"/>
      <c r="C1749" s="38" t="s">
        <v>123</v>
      </c>
      <c r="D1749" s="26"/>
      <c r="E1749" s="26"/>
      <c r="F1749" s="30"/>
    </row>
    <row r="1750" spans="1:6" ht="15.75">
      <c r="A1750" s="26"/>
      <c r="B1750" s="27"/>
      <c r="C1750" s="26"/>
      <c r="D1750" s="26"/>
      <c r="E1750" s="26"/>
      <c r="F1750" s="30"/>
    </row>
    <row r="1751" spans="1:6" ht="15.75">
      <c r="A1751" s="26"/>
      <c r="B1751" s="27">
        <v>8006</v>
      </c>
      <c r="C1751" s="33" t="s">
        <v>957</v>
      </c>
      <c r="D1751" s="26" t="s">
        <v>956</v>
      </c>
      <c r="E1751" s="26" t="s">
        <v>958</v>
      </c>
      <c r="F1751" s="30">
        <v>0.11</v>
      </c>
    </row>
    <row r="1752" spans="1:6" ht="15.75">
      <c r="A1752" s="26"/>
      <c r="B1752" s="27"/>
      <c r="C1752" s="38" t="s">
        <v>123</v>
      </c>
      <c r="D1752" s="26"/>
      <c r="E1752" s="26"/>
      <c r="F1752" s="30"/>
    </row>
    <row r="1753" spans="1:6" ht="15.75">
      <c r="A1753" s="26"/>
      <c r="B1753" s="27"/>
      <c r="C1753" s="26"/>
      <c r="D1753" s="26"/>
      <c r="E1753" s="26"/>
      <c r="F1753" s="30"/>
    </row>
    <row r="1754" spans="1:6" ht="15.75">
      <c r="A1754" s="26"/>
      <c r="B1754" s="27">
        <v>8008</v>
      </c>
      <c r="C1754" s="33" t="s">
        <v>959</v>
      </c>
      <c r="D1754" s="26" t="s">
        <v>270</v>
      </c>
      <c r="E1754" s="26" t="s">
        <v>935</v>
      </c>
      <c r="F1754" s="30">
        <v>0.66</v>
      </c>
    </row>
    <row r="1755" spans="1:6" ht="15.75">
      <c r="A1755" s="26"/>
      <c r="B1755" s="27"/>
      <c r="C1755" s="38" t="s">
        <v>123</v>
      </c>
      <c r="D1755" s="26"/>
      <c r="E1755" s="26"/>
      <c r="F1755" s="30"/>
    </row>
    <row r="1756" spans="1:6" ht="15.75">
      <c r="A1756" s="26"/>
      <c r="B1756" s="27"/>
      <c r="C1756" s="26"/>
      <c r="D1756" s="26"/>
      <c r="E1756" s="26"/>
      <c r="F1756" s="30"/>
    </row>
    <row r="1757" spans="1:6" ht="15.75">
      <c r="A1757" s="26"/>
      <c r="B1757" s="27">
        <v>8011</v>
      </c>
      <c r="C1757" s="33" t="s">
        <v>960</v>
      </c>
      <c r="D1757" s="26" t="s">
        <v>146</v>
      </c>
      <c r="E1757" s="26" t="s">
        <v>935</v>
      </c>
      <c r="F1757" s="30">
        <v>0.03</v>
      </c>
    </row>
    <row r="1758" spans="1:6" ht="15.75">
      <c r="A1758" s="26"/>
      <c r="B1758" s="27"/>
      <c r="C1758" s="38" t="s">
        <v>123</v>
      </c>
      <c r="D1758" s="26"/>
      <c r="E1758" s="26"/>
      <c r="F1758" s="30"/>
    </row>
    <row r="1759" spans="1:6" ht="15.75">
      <c r="A1759" s="26"/>
      <c r="B1759" s="27"/>
      <c r="C1759" s="26"/>
      <c r="D1759" s="26"/>
      <c r="E1759" s="26"/>
      <c r="F1759" s="30"/>
    </row>
    <row r="1760" spans="1:6" ht="15.75">
      <c r="A1760" s="26"/>
      <c r="B1760" s="27">
        <v>8012</v>
      </c>
      <c r="C1760" s="33" t="s">
        <v>954</v>
      </c>
      <c r="D1760" s="26" t="s">
        <v>958</v>
      </c>
      <c r="E1760" s="26" t="s">
        <v>961</v>
      </c>
      <c r="F1760" s="30">
        <v>0.61</v>
      </c>
    </row>
    <row r="1761" spans="1:6" ht="15.75">
      <c r="A1761" s="26"/>
      <c r="B1761" s="27"/>
      <c r="C1761" s="38" t="s">
        <v>123</v>
      </c>
      <c r="D1761" s="26"/>
      <c r="E1761" s="26"/>
      <c r="F1761" s="30"/>
    </row>
    <row r="1762" spans="1:6" ht="15.75">
      <c r="A1762" s="26"/>
      <c r="B1762" s="27"/>
      <c r="C1762" s="26"/>
      <c r="D1762" s="26"/>
      <c r="E1762" s="26"/>
      <c r="F1762" s="30"/>
    </row>
    <row r="1763" spans="1:6" ht="15.75">
      <c r="A1763" s="26"/>
      <c r="B1763" s="27">
        <v>8014</v>
      </c>
      <c r="C1763" s="33" t="s">
        <v>665</v>
      </c>
      <c r="D1763" s="26" t="s">
        <v>959</v>
      </c>
      <c r="E1763" s="26" t="s">
        <v>935</v>
      </c>
      <c r="F1763" s="30">
        <v>0.73</v>
      </c>
    </row>
    <row r="1764" spans="1:6" ht="15.75">
      <c r="A1764" s="26"/>
      <c r="B1764" s="27"/>
      <c r="C1764" s="38" t="s">
        <v>117</v>
      </c>
      <c r="D1764" s="26"/>
      <c r="E1764" s="26"/>
      <c r="F1764" s="30"/>
    </row>
    <row r="1765" spans="1:6" ht="15.75">
      <c r="A1765" s="26"/>
      <c r="B1765" s="27"/>
      <c r="C1765" s="26"/>
      <c r="D1765" s="26"/>
      <c r="E1765" s="26"/>
      <c r="F1765" s="30"/>
    </row>
    <row r="1766" spans="1:6" ht="15.75">
      <c r="A1766" s="26"/>
      <c r="B1766" s="27">
        <v>8016</v>
      </c>
      <c r="C1766" s="33" t="s">
        <v>306</v>
      </c>
      <c r="D1766" s="26" t="s">
        <v>962</v>
      </c>
      <c r="E1766" s="26" t="s">
        <v>959</v>
      </c>
      <c r="F1766" s="30">
        <v>0.5</v>
      </c>
    </row>
    <row r="1767" spans="1:6" ht="15.75">
      <c r="A1767" s="26"/>
      <c r="B1767" s="27"/>
      <c r="C1767" s="38" t="s">
        <v>123</v>
      </c>
      <c r="D1767" s="26"/>
      <c r="E1767" s="26"/>
      <c r="F1767" s="30"/>
    </row>
    <row r="1768" spans="1:6" ht="15.75">
      <c r="A1768" s="26"/>
      <c r="B1768" s="27"/>
      <c r="C1768" s="26"/>
      <c r="D1768" s="26"/>
      <c r="E1768" s="26"/>
      <c r="F1768" s="30"/>
    </row>
    <row r="1769" spans="1:6" ht="15.75">
      <c r="A1769" s="26"/>
      <c r="B1769" s="27">
        <v>8020</v>
      </c>
      <c r="C1769" s="33" t="s">
        <v>955</v>
      </c>
      <c r="D1769" s="26" t="s">
        <v>963</v>
      </c>
      <c r="E1769" s="26" t="s">
        <v>146</v>
      </c>
      <c r="F1769" s="30">
        <v>0.47</v>
      </c>
    </row>
    <row r="1770" spans="1:6" ht="15.75">
      <c r="A1770" s="26"/>
      <c r="B1770" s="27"/>
      <c r="C1770" s="38" t="s">
        <v>123</v>
      </c>
      <c r="D1770" s="26"/>
      <c r="E1770" s="26"/>
      <c r="F1770" s="30"/>
    </row>
    <row r="1771" spans="1:6" ht="15.75">
      <c r="A1771" s="26"/>
      <c r="B1771" s="27"/>
      <c r="C1771" s="26"/>
      <c r="D1771" s="26"/>
      <c r="E1771" s="26"/>
      <c r="F1771" s="30"/>
    </row>
    <row r="1772" spans="1:6" ht="15.75">
      <c r="A1772" s="26"/>
      <c r="B1772" s="27">
        <v>8024</v>
      </c>
      <c r="C1772" s="33" t="s">
        <v>953</v>
      </c>
      <c r="D1772" s="26" t="s">
        <v>958</v>
      </c>
      <c r="E1772" s="26" t="s">
        <v>961</v>
      </c>
      <c r="F1772" s="30">
        <v>0.8</v>
      </c>
    </row>
    <row r="1773" spans="1:6" ht="15.75">
      <c r="A1773" s="26"/>
      <c r="B1773" s="27"/>
      <c r="C1773" s="38" t="s">
        <v>117</v>
      </c>
      <c r="D1773" s="26"/>
      <c r="E1773" s="26"/>
      <c r="F1773" s="30"/>
    </row>
    <row r="1774" spans="1:6" ht="15.75">
      <c r="A1774" s="26"/>
      <c r="B1774" s="27"/>
      <c r="C1774" s="26"/>
      <c r="D1774" s="26"/>
      <c r="E1774" s="26"/>
      <c r="F1774" s="30"/>
    </row>
    <row r="1775" spans="1:6" ht="15.75">
      <c r="A1775" s="26"/>
      <c r="B1775" s="27">
        <v>8026</v>
      </c>
      <c r="C1775" s="33" t="s">
        <v>393</v>
      </c>
      <c r="D1775" s="26" t="s">
        <v>940</v>
      </c>
      <c r="E1775" s="26" t="s">
        <v>256</v>
      </c>
      <c r="F1775" s="30">
        <v>0.56</v>
      </c>
    </row>
    <row r="1776" spans="1:6" ht="15.75">
      <c r="A1776" s="26"/>
      <c r="B1776" s="27"/>
      <c r="C1776" s="38" t="s">
        <v>123</v>
      </c>
      <c r="D1776" s="26"/>
      <c r="E1776" s="26"/>
      <c r="F1776" s="30"/>
    </row>
    <row r="1777" spans="1:6" ht="15.75">
      <c r="A1777" s="26"/>
      <c r="B1777" s="27"/>
      <c r="C1777" s="26"/>
      <c r="D1777" s="26"/>
      <c r="E1777" s="26"/>
      <c r="F1777" s="30"/>
    </row>
    <row r="1778" spans="1:6" ht="15.75">
      <c r="A1778" s="26"/>
      <c r="B1778" s="27">
        <v>8027</v>
      </c>
      <c r="C1778" s="33" t="s">
        <v>256</v>
      </c>
      <c r="D1778" s="26" t="s">
        <v>958</v>
      </c>
      <c r="E1778" s="26" t="s">
        <v>393</v>
      </c>
      <c r="F1778" s="30">
        <v>0.23</v>
      </c>
    </row>
    <row r="1779" spans="1:6" ht="15.75">
      <c r="A1779" s="26"/>
      <c r="B1779" s="27"/>
      <c r="C1779" s="38" t="s">
        <v>123</v>
      </c>
      <c r="D1779" s="26"/>
      <c r="E1779" s="26"/>
      <c r="F1779" s="30"/>
    </row>
    <row r="1780" spans="1:6" ht="15.75">
      <c r="A1780" s="26"/>
      <c r="B1780" s="27"/>
      <c r="C1780" s="26"/>
      <c r="D1780" s="26"/>
      <c r="E1780" s="26"/>
      <c r="F1780" s="30"/>
    </row>
    <row r="1781" spans="1:6" ht="15.75">
      <c r="A1781" s="26"/>
      <c r="B1781" s="27">
        <v>8028</v>
      </c>
      <c r="C1781" s="33" t="s">
        <v>964</v>
      </c>
      <c r="D1781" s="26" t="s">
        <v>955</v>
      </c>
      <c r="E1781" s="26" t="s">
        <v>958</v>
      </c>
      <c r="F1781" s="30">
        <v>0.17</v>
      </c>
    </row>
    <row r="1782" spans="1:6" ht="15.75">
      <c r="A1782" s="26"/>
      <c r="B1782" s="27"/>
      <c r="C1782" s="38" t="s">
        <v>123</v>
      </c>
      <c r="D1782" s="26"/>
      <c r="E1782" s="26"/>
      <c r="F1782" s="30"/>
    </row>
    <row r="1783" spans="1:6" ht="15.75">
      <c r="A1783" s="26"/>
      <c r="B1783" s="27"/>
      <c r="C1783" s="26"/>
      <c r="D1783" s="26"/>
      <c r="E1783" s="26"/>
      <c r="F1783" s="30"/>
    </row>
    <row r="1784" spans="1:6" ht="15.75">
      <c r="A1784" s="26"/>
      <c r="B1784" s="27"/>
      <c r="C1784" s="26"/>
      <c r="D1784" s="26"/>
      <c r="E1784" s="26"/>
      <c r="F1784" s="30"/>
    </row>
    <row r="1785" spans="1:6" ht="15.75">
      <c r="A1785" s="26"/>
      <c r="B1785" s="27">
        <v>8030</v>
      </c>
      <c r="C1785" s="33" t="s">
        <v>956</v>
      </c>
      <c r="D1785" s="26" t="s">
        <v>965</v>
      </c>
      <c r="E1785" s="26" t="s">
        <v>966</v>
      </c>
      <c r="F1785" s="30">
        <v>0.01</v>
      </c>
    </row>
    <row r="1786" spans="1:6" ht="15.75">
      <c r="A1786" s="26"/>
      <c r="B1786" s="27"/>
      <c r="C1786" s="38" t="s">
        <v>123</v>
      </c>
      <c r="D1786" s="26"/>
      <c r="E1786" s="26"/>
      <c r="F1786" s="30"/>
    </row>
    <row r="1787" spans="1:6" ht="15.75">
      <c r="A1787" s="26"/>
      <c r="B1787" s="27"/>
      <c r="C1787" s="26"/>
      <c r="D1787" s="26"/>
      <c r="E1787" s="26"/>
      <c r="F1787" s="30"/>
    </row>
    <row r="1788" spans="1:6" ht="15.75">
      <c r="A1788" s="26"/>
      <c r="B1788" s="27">
        <v>8032</v>
      </c>
      <c r="C1788" s="33" t="s">
        <v>967</v>
      </c>
      <c r="D1788" s="26" t="s">
        <v>968</v>
      </c>
      <c r="E1788" s="26" t="s">
        <v>665</v>
      </c>
      <c r="F1788" s="30">
        <v>0.24</v>
      </c>
    </row>
    <row r="1789" spans="1:6" ht="15.75">
      <c r="A1789" s="26"/>
      <c r="B1789" s="27"/>
      <c r="C1789" s="38" t="s">
        <v>123</v>
      </c>
      <c r="D1789" s="26"/>
      <c r="E1789" s="26"/>
      <c r="F1789" s="30"/>
    </row>
    <row r="1790" spans="1:6" ht="15.75">
      <c r="A1790" s="26"/>
      <c r="B1790" s="27">
        <v>8034</v>
      </c>
      <c r="C1790" s="33" t="s">
        <v>962</v>
      </c>
      <c r="D1790" s="26" t="s">
        <v>146</v>
      </c>
      <c r="E1790" s="26" t="s">
        <v>935</v>
      </c>
      <c r="F1790" s="30">
        <v>0.63</v>
      </c>
    </row>
    <row r="1791" spans="1:6" ht="15.75">
      <c r="A1791" s="26"/>
      <c r="B1791" s="27"/>
      <c r="C1791" s="38" t="s">
        <v>123</v>
      </c>
      <c r="D1791" s="26"/>
      <c r="E1791" s="26"/>
      <c r="F1791" s="30"/>
    </row>
    <row r="1792" spans="1:6" ht="15.75">
      <c r="A1792" s="26"/>
      <c r="B1792" s="27"/>
      <c r="C1792" s="38"/>
      <c r="D1792" s="26"/>
      <c r="E1792" s="26"/>
      <c r="F1792" s="30"/>
    </row>
    <row r="1793" spans="1:6" ht="15.75">
      <c r="A1793" s="26"/>
      <c r="B1793" s="27"/>
      <c r="C1793" s="38"/>
      <c r="D1793" s="26"/>
      <c r="E1793" s="35" t="s">
        <v>169</v>
      </c>
      <c r="F1793" s="36">
        <f>SUM(F1742:F1790)</f>
        <v>6.2</v>
      </c>
    </row>
    <row r="1794" spans="1:6" ht="15.75">
      <c r="A1794" s="26"/>
      <c r="B1794" s="27"/>
      <c r="C1794" s="37"/>
      <c r="D1794" s="23" t="s">
        <v>37</v>
      </c>
      <c r="E1794" s="26"/>
      <c r="F1794" s="30"/>
    </row>
    <row r="1795" spans="1:7" ht="15.75">
      <c r="A1795" s="26"/>
      <c r="B1795" s="27"/>
      <c r="C1795" s="37"/>
      <c r="D1795" s="26"/>
      <c r="E1795" s="26"/>
      <c r="F1795" s="30"/>
      <c r="G1795" s="80"/>
    </row>
    <row r="1796" spans="1:6" ht="15.75">
      <c r="A1796" s="33" t="s">
        <v>486</v>
      </c>
      <c r="B1796" s="27"/>
      <c r="C1796" s="33" t="s">
        <v>934</v>
      </c>
      <c r="D1796" s="26" t="s">
        <v>935</v>
      </c>
      <c r="E1796" s="26" t="s">
        <v>162</v>
      </c>
      <c r="F1796" s="30">
        <v>0.791</v>
      </c>
    </row>
    <row r="1797" spans="1:6" ht="15.75">
      <c r="A1797" s="33" t="s">
        <v>93</v>
      </c>
      <c r="B1797" s="27"/>
      <c r="C1797" s="26"/>
      <c r="D1797" s="26"/>
      <c r="E1797" s="26"/>
      <c r="F1797" s="30"/>
    </row>
    <row r="1798" spans="1:7" ht="15.75">
      <c r="A1798" s="26"/>
      <c r="B1798" s="27"/>
      <c r="C1798" s="26"/>
      <c r="D1798" s="26"/>
      <c r="E1798" s="35" t="s">
        <v>97</v>
      </c>
      <c r="F1798" s="36">
        <f>SUM(F1796)</f>
        <v>0.791</v>
      </c>
      <c r="G1798" s="74"/>
    </row>
    <row r="1799" spans="1:6" ht="15.75">
      <c r="A1799" s="26"/>
      <c r="B1799" s="27"/>
      <c r="C1799" s="26"/>
      <c r="D1799" s="26"/>
      <c r="E1799" s="26"/>
      <c r="F1799" s="30"/>
    </row>
    <row r="1800" spans="1:6" ht="15.75">
      <c r="A1800" s="33" t="s">
        <v>330</v>
      </c>
      <c r="B1800" s="27"/>
      <c r="C1800" s="33" t="s">
        <v>90</v>
      </c>
      <c r="D1800" s="26" t="s">
        <v>935</v>
      </c>
      <c r="E1800" s="26" t="s">
        <v>92</v>
      </c>
      <c r="F1800" s="30">
        <v>0.199</v>
      </c>
    </row>
    <row r="1801" spans="1:6" ht="15.75">
      <c r="A1801" s="26"/>
      <c r="B1801" s="27"/>
      <c r="C1801" s="26"/>
      <c r="D1801" s="26"/>
      <c r="E1801" s="26"/>
      <c r="F1801" s="30"/>
    </row>
    <row r="1802" spans="1:6" ht="15.75">
      <c r="A1802" s="26"/>
      <c r="B1802" s="27"/>
      <c r="C1802" s="33" t="s">
        <v>939</v>
      </c>
      <c r="D1802" s="26" t="s">
        <v>95</v>
      </c>
      <c r="E1802" s="26" t="s">
        <v>940</v>
      </c>
      <c r="F1802" s="30">
        <v>0.396</v>
      </c>
    </row>
    <row r="1803" spans="1:6" ht="15.75">
      <c r="A1803" s="26"/>
      <c r="B1803" s="27"/>
      <c r="C1803" s="33" t="s">
        <v>941</v>
      </c>
      <c r="D1803" s="26"/>
      <c r="E1803" s="26"/>
      <c r="F1803" s="30"/>
    </row>
    <row r="1804" spans="1:6" ht="15.75">
      <c r="A1804" s="26"/>
      <c r="B1804" s="27"/>
      <c r="C1804" s="33" t="s">
        <v>745</v>
      </c>
      <c r="D1804" s="26" t="s">
        <v>935</v>
      </c>
      <c r="E1804" s="26" t="s">
        <v>210</v>
      </c>
      <c r="F1804" s="30">
        <v>0.173</v>
      </c>
    </row>
    <row r="1805" spans="1:6" ht="15.75">
      <c r="A1805" s="26"/>
      <c r="B1805" s="27"/>
      <c r="C1805" s="33" t="s">
        <v>942</v>
      </c>
      <c r="D1805" s="26"/>
      <c r="E1805" s="26"/>
      <c r="F1805" s="30"/>
    </row>
    <row r="1806" spans="1:255" ht="15.75">
      <c r="A1806" s="50"/>
      <c r="B1806" s="72"/>
      <c r="C1806" s="50"/>
      <c r="D1806" s="50"/>
      <c r="E1806" s="35" t="s">
        <v>943</v>
      </c>
      <c r="F1806" s="36">
        <f>F1802+F1804</f>
        <v>0.569</v>
      </c>
      <c r="G1806" s="74"/>
      <c r="H1806" s="74"/>
      <c r="I1806" s="74"/>
      <c r="J1806" s="74"/>
      <c r="K1806" s="74"/>
      <c r="L1806" s="74"/>
      <c r="M1806" s="74"/>
      <c r="N1806" s="74"/>
      <c r="O1806" s="74"/>
      <c r="P1806" s="74"/>
      <c r="Q1806" s="74"/>
      <c r="R1806" s="74"/>
      <c r="S1806" s="74"/>
      <c r="T1806" s="74"/>
      <c r="U1806" s="74"/>
      <c r="V1806" s="74"/>
      <c r="W1806" s="74"/>
      <c r="X1806" s="74"/>
      <c r="Y1806" s="74"/>
      <c r="Z1806" s="74"/>
      <c r="AA1806" s="74"/>
      <c r="AB1806" s="74"/>
      <c r="AC1806" s="74"/>
      <c r="AD1806" s="74"/>
      <c r="AE1806" s="74"/>
      <c r="AF1806" s="74"/>
      <c r="AG1806" s="74"/>
      <c r="AH1806" s="74"/>
      <c r="AI1806" s="74"/>
      <c r="AJ1806" s="74"/>
      <c r="AK1806" s="74"/>
      <c r="AL1806" s="74"/>
      <c r="AM1806" s="74"/>
      <c r="AN1806" s="74"/>
      <c r="AO1806" s="74"/>
      <c r="AP1806" s="74"/>
      <c r="AQ1806" s="74"/>
      <c r="AR1806" s="74"/>
      <c r="AS1806" s="74"/>
      <c r="AT1806" s="74"/>
      <c r="AU1806" s="74"/>
      <c r="AV1806" s="74"/>
      <c r="AW1806" s="74"/>
      <c r="AX1806" s="74"/>
      <c r="AY1806" s="74"/>
      <c r="AZ1806" s="74"/>
      <c r="BA1806" s="74"/>
      <c r="BB1806" s="74"/>
      <c r="BC1806" s="74"/>
      <c r="BD1806" s="74"/>
      <c r="BE1806" s="74"/>
      <c r="BF1806" s="74"/>
      <c r="BG1806" s="74"/>
      <c r="BH1806" s="74"/>
      <c r="BI1806" s="74"/>
      <c r="BJ1806" s="74"/>
      <c r="BK1806" s="74"/>
      <c r="BL1806" s="74"/>
      <c r="BM1806" s="74"/>
      <c r="BN1806" s="74"/>
      <c r="BO1806" s="74"/>
      <c r="BP1806" s="74"/>
      <c r="BQ1806" s="74"/>
      <c r="BR1806" s="74"/>
      <c r="BS1806" s="74"/>
      <c r="BT1806" s="74"/>
      <c r="BU1806" s="74"/>
      <c r="BV1806" s="74"/>
      <c r="BW1806" s="74"/>
      <c r="BX1806" s="74"/>
      <c r="BY1806" s="74"/>
      <c r="BZ1806" s="74"/>
      <c r="CA1806" s="74"/>
      <c r="CB1806" s="74"/>
      <c r="CC1806" s="74"/>
      <c r="CD1806" s="74"/>
      <c r="CE1806" s="74"/>
      <c r="CF1806" s="74"/>
      <c r="CG1806" s="74"/>
      <c r="CH1806" s="74"/>
      <c r="CI1806" s="74"/>
      <c r="CJ1806" s="74"/>
      <c r="CK1806" s="74"/>
      <c r="CL1806" s="74"/>
      <c r="CM1806" s="74"/>
      <c r="CN1806" s="74"/>
      <c r="CO1806" s="74"/>
      <c r="CP1806" s="74"/>
      <c r="CQ1806" s="74"/>
      <c r="CR1806" s="74"/>
      <c r="CS1806" s="74"/>
      <c r="CT1806" s="74"/>
      <c r="CU1806" s="74"/>
      <c r="CV1806" s="74"/>
      <c r="CW1806" s="74"/>
      <c r="CX1806" s="74"/>
      <c r="CY1806" s="74"/>
      <c r="CZ1806" s="74"/>
      <c r="DA1806" s="74"/>
      <c r="DB1806" s="74"/>
      <c r="DC1806" s="74"/>
      <c r="DD1806" s="74"/>
      <c r="DE1806" s="74"/>
      <c r="DF1806" s="74"/>
      <c r="DG1806" s="74"/>
      <c r="DH1806" s="74"/>
      <c r="DI1806" s="74"/>
      <c r="DJ1806" s="74"/>
      <c r="DK1806" s="74"/>
      <c r="DL1806" s="74"/>
      <c r="DM1806" s="74"/>
      <c r="DN1806" s="74"/>
      <c r="DO1806" s="74"/>
      <c r="DP1806" s="74"/>
      <c r="DQ1806" s="74"/>
      <c r="DR1806" s="74"/>
      <c r="DS1806" s="74"/>
      <c r="DT1806" s="74"/>
      <c r="DU1806" s="74"/>
      <c r="DV1806" s="74"/>
      <c r="DW1806" s="74"/>
      <c r="DX1806" s="74"/>
      <c r="DY1806" s="74"/>
      <c r="DZ1806" s="74"/>
      <c r="EA1806" s="74"/>
      <c r="EB1806" s="74"/>
      <c r="EC1806" s="74"/>
      <c r="ED1806" s="74"/>
      <c r="EE1806" s="74"/>
      <c r="EF1806" s="74"/>
      <c r="EG1806" s="74"/>
      <c r="EH1806" s="74"/>
      <c r="EI1806" s="74"/>
      <c r="EJ1806" s="74"/>
      <c r="EK1806" s="74"/>
      <c r="EL1806" s="74"/>
      <c r="EM1806" s="74"/>
      <c r="EN1806" s="74"/>
      <c r="EO1806" s="74"/>
      <c r="EP1806" s="74"/>
      <c r="EQ1806" s="74"/>
      <c r="ER1806" s="74"/>
      <c r="ES1806" s="74"/>
      <c r="ET1806" s="74"/>
      <c r="EU1806" s="74"/>
      <c r="EV1806" s="74"/>
      <c r="EW1806" s="74"/>
      <c r="EX1806" s="74"/>
      <c r="EY1806" s="74"/>
      <c r="EZ1806" s="74"/>
      <c r="FA1806" s="74"/>
      <c r="FB1806" s="74"/>
      <c r="FC1806" s="74"/>
      <c r="FD1806" s="74"/>
      <c r="FE1806" s="74"/>
      <c r="FF1806" s="74"/>
      <c r="FG1806" s="74"/>
      <c r="FH1806" s="74"/>
      <c r="FI1806" s="74"/>
      <c r="FJ1806" s="74"/>
      <c r="FK1806" s="74"/>
      <c r="FL1806" s="74"/>
      <c r="FM1806" s="74"/>
      <c r="FN1806" s="74"/>
      <c r="FO1806" s="74"/>
      <c r="FP1806" s="74"/>
      <c r="FQ1806" s="74"/>
      <c r="FR1806" s="74"/>
      <c r="FS1806" s="74"/>
      <c r="FT1806" s="74"/>
      <c r="FU1806" s="74"/>
      <c r="FV1806" s="74"/>
      <c r="FW1806" s="74"/>
      <c r="FX1806" s="74"/>
      <c r="FY1806" s="74"/>
      <c r="FZ1806" s="74"/>
      <c r="GA1806" s="74"/>
      <c r="GB1806" s="74"/>
      <c r="GC1806" s="74"/>
      <c r="GD1806" s="74"/>
      <c r="GE1806" s="74"/>
      <c r="GF1806" s="74"/>
      <c r="GG1806" s="74"/>
      <c r="GH1806" s="74"/>
      <c r="GI1806" s="74"/>
      <c r="GJ1806" s="74"/>
      <c r="GK1806" s="74"/>
      <c r="GL1806" s="74"/>
      <c r="GM1806" s="74"/>
      <c r="GN1806" s="74"/>
      <c r="GO1806" s="74"/>
      <c r="GP1806" s="74"/>
      <c r="GQ1806" s="74"/>
      <c r="GR1806" s="74"/>
      <c r="GS1806" s="74"/>
      <c r="GT1806" s="74"/>
      <c r="GU1806" s="74"/>
      <c r="GV1806" s="74"/>
      <c r="GW1806" s="74"/>
      <c r="GX1806" s="74"/>
      <c r="GY1806" s="74"/>
      <c r="GZ1806" s="74"/>
      <c r="HA1806" s="74"/>
      <c r="HB1806" s="74"/>
      <c r="HC1806" s="74"/>
      <c r="HD1806" s="74"/>
      <c r="HE1806" s="74"/>
      <c r="HF1806" s="74"/>
      <c r="HG1806" s="74"/>
      <c r="HH1806" s="74"/>
      <c r="HI1806" s="74"/>
      <c r="HJ1806" s="74"/>
      <c r="HK1806" s="74"/>
      <c r="HL1806" s="74"/>
      <c r="HM1806" s="74"/>
      <c r="HN1806" s="74"/>
      <c r="HO1806" s="74"/>
      <c r="HP1806" s="74"/>
      <c r="HQ1806" s="74"/>
      <c r="HR1806" s="74"/>
      <c r="HS1806" s="74"/>
      <c r="HT1806" s="74"/>
      <c r="HU1806" s="74"/>
      <c r="HV1806" s="74"/>
      <c r="HW1806" s="74"/>
      <c r="HX1806" s="74"/>
      <c r="HY1806" s="74"/>
      <c r="HZ1806" s="74"/>
      <c r="IA1806" s="74"/>
      <c r="IB1806" s="74"/>
      <c r="IC1806" s="74"/>
      <c r="ID1806" s="74"/>
      <c r="IE1806" s="74"/>
      <c r="IF1806" s="74"/>
      <c r="IG1806" s="74"/>
      <c r="IH1806" s="74"/>
      <c r="II1806" s="74"/>
      <c r="IJ1806" s="74"/>
      <c r="IK1806" s="74"/>
      <c r="IL1806" s="74"/>
      <c r="IM1806" s="74"/>
      <c r="IN1806" s="74"/>
      <c r="IO1806" s="74"/>
      <c r="IP1806" s="74"/>
      <c r="IQ1806" s="74"/>
      <c r="IR1806" s="74"/>
      <c r="IS1806" s="74"/>
      <c r="IT1806" s="74"/>
      <c r="IU1806" s="74"/>
    </row>
    <row r="1807" spans="1:6" ht="15.75">
      <c r="A1807" s="26"/>
      <c r="B1807" s="27"/>
      <c r="C1807" s="26"/>
      <c r="D1807" s="26"/>
      <c r="E1807" s="26"/>
      <c r="F1807" s="30"/>
    </row>
    <row r="1808" spans="1:6" ht="15.75">
      <c r="A1808" s="26"/>
      <c r="B1808" s="27"/>
      <c r="C1808" s="33" t="s">
        <v>969</v>
      </c>
      <c r="D1808" s="26" t="s">
        <v>210</v>
      </c>
      <c r="E1808" s="26" t="s">
        <v>970</v>
      </c>
      <c r="F1808" s="30">
        <v>0.153</v>
      </c>
    </row>
    <row r="1809" spans="1:6" ht="15.75">
      <c r="A1809" s="26"/>
      <c r="B1809" s="27"/>
      <c r="C1809" s="26"/>
      <c r="D1809" s="26"/>
      <c r="E1809" s="26"/>
      <c r="F1809" s="30"/>
    </row>
    <row r="1810" spans="1:6" ht="15.75">
      <c r="A1810" s="26"/>
      <c r="B1810" s="27"/>
      <c r="C1810" s="33" t="s">
        <v>947</v>
      </c>
      <c r="D1810" s="26" t="s">
        <v>935</v>
      </c>
      <c r="E1810" s="26" t="s">
        <v>92</v>
      </c>
      <c r="F1810" s="30">
        <v>0.272</v>
      </c>
    </row>
    <row r="1811" spans="1:6" ht="15.75">
      <c r="A1811" s="26"/>
      <c r="B1811" s="27"/>
      <c r="C1811" s="26"/>
      <c r="D1811" s="26"/>
      <c r="E1811" s="26"/>
      <c r="F1811" s="30"/>
    </row>
    <row r="1812" spans="1:6" ht="15.75">
      <c r="A1812" s="26"/>
      <c r="B1812" s="27">
        <v>8204</v>
      </c>
      <c r="C1812" s="33" t="s">
        <v>971</v>
      </c>
      <c r="D1812" s="26" t="s">
        <v>948</v>
      </c>
      <c r="E1812" s="26" t="s">
        <v>95</v>
      </c>
      <c r="F1812" s="30">
        <v>0.67</v>
      </c>
    </row>
    <row r="1813" spans="1:6" ht="15.75">
      <c r="A1813" s="26"/>
      <c r="B1813" s="27"/>
      <c r="C1813" s="38" t="s">
        <v>1061</v>
      </c>
      <c r="D1813" s="26"/>
      <c r="E1813" s="26"/>
      <c r="F1813" s="30"/>
    </row>
    <row r="1814" spans="1:6" ht="15.75">
      <c r="A1814" s="26"/>
      <c r="B1814" s="27"/>
      <c r="C1814" s="26"/>
      <c r="D1814" s="26"/>
      <c r="E1814" s="26"/>
      <c r="F1814" s="30"/>
    </row>
    <row r="1815" spans="1:6" ht="15.75">
      <c r="A1815" s="26"/>
      <c r="B1815" s="27">
        <v>8210</v>
      </c>
      <c r="C1815" s="33" t="s">
        <v>948</v>
      </c>
      <c r="D1815" s="26" t="s">
        <v>971</v>
      </c>
      <c r="E1815" s="26" t="s">
        <v>940</v>
      </c>
      <c r="F1815" s="30">
        <v>0.88</v>
      </c>
    </row>
    <row r="1816" spans="1:6" ht="15.75">
      <c r="A1816" s="26"/>
      <c r="B1816" s="27"/>
      <c r="C1816" s="38" t="s">
        <v>1062</v>
      </c>
      <c r="D1816" s="26"/>
      <c r="E1816" s="26"/>
      <c r="F1816" s="30"/>
    </row>
    <row r="1817" spans="1:6" ht="15.75">
      <c r="A1817" s="26"/>
      <c r="B1817" s="27"/>
      <c r="C1817" s="26"/>
      <c r="D1817" s="26"/>
      <c r="E1817" s="26"/>
      <c r="F1817" s="30"/>
    </row>
    <row r="1818" spans="1:6" ht="15.75">
      <c r="A1818" s="26"/>
      <c r="B1818" s="27"/>
      <c r="C1818" s="26"/>
      <c r="D1818" s="26"/>
      <c r="E1818" s="35" t="s">
        <v>124</v>
      </c>
      <c r="F1818" s="36">
        <f>SUM(F1800:F1815)-F1806</f>
        <v>2.743</v>
      </c>
    </row>
    <row r="1819" spans="1:6" ht="15.75">
      <c r="A1819" s="26"/>
      <c r="B1819" s="27"/>
      <c r="C1819" s="26"/>
      <c r="D1819" s="26"/>
      <c r="E1819" s="26"/>
      <c r="F1819" s="30"/>
    </row>
    <row r="1820" spans="1:6" ht="15.75">
      <c r="A1820" s="33" t="s">
        <v>236</v>
      </c>
      <c r="B1820" s="27">
        <v>8202</v>
      </c>
      <c r="C1820" s="33" t="s">
        <v>972</v>
      </c>
      <c r="D1820" s="26" t="s">
        <v>958</v>
      </c>
      <c r="E1820" s="26" t="s">
        <v>973</v>
      </c>
      <c r="F1820" s="30">
        <v>0.35</v>
      </c>
    </row>
    <row r="1821" spans="1:6" ht="15.75">
      <c r="A1821" s="26"/>
      <c r="B1821" s="27"/>
      <c r="C1821" s="38" t="s">
        <v>1054</v>
      </c>
      <c r="D1821" s="26"/>
      <c r="E1821" s="26"/>
      <c r="F1821" s="30"/>
    </row>
    <row r="1822" spans="1:6" ht="15.75">
      <c r="A1822" s="26"/>
      <c r="B1822" s="27"/>
      <c r="C1822" s="26"/>
      <c r="D1822" s="26"/>
      <c r="E1822" s="26"/>
      <c r="F1822" s="30"/>
    </row>
    <row r="1823" spans="1:6" ht="15.75">
      <c r="A1823" s="26"/>
      <c r="B1823" s="27">
        <v>8206</v>
      </c>
      <c r="C1823" s="33" t="s">
        <v>959</v>
      </c>
      <c r="D1823" s="26" t="s">
        <v>935</v>
      </c>
      <c r="E1823" s="26" t="s">
        <v>1065</v>
      </c>
      <c r="F1823" s="30">
        <v>0.25</v>
      </c>
    </row>
    <row r="1824" spans="1:6" ht="15.75">
      <c r="A1824" s="26"/>
      <c r="B1824" s="27"/>
      <c r="C1824" s="38" t="s">
        <v>1032</v>
      </c>
      <c r="D1824" s="26"/>
      <c r="E1824" s="26"/>
      <c r="F1824" s="30"/>
    </row>
    <row r="1825" spans="1:6" ht="15.75">
      <c r="A1825" s="26"/>
      <c r="B1825" s="27"/>
      <c r="C1825" s="26"/>
      <c r="D1825" s="26"/>
      <c r="E1825" s="26"/>
      <c r="F1825" s="30"/>
    </row>
    <row r="1826" spans="1:6" ht="15.75">
      <c r="A1826" s="26"/>
      <c r="B1826" s="27">
        <v>8207</v>
      </c>
      <c r="C1826" s="33" t="s">
        <v>960</v>
      </c>
      <c r="D1826" s="26" t="s">
        <v>935</v>
      </c>
      <c r="E1826" s="26" t="s">
        <v>162</v>
      </c>
      <c r="F1826" s="30">
        <v>0.91</v>
      </c>
    </row>
    <row r="1827" spans="1:6" ht="15.75">
      <c r="A1827" s="26"/>
      <c r="B1827" s="27"/>
      <c r="C1827" s="38" t="s">
        <v>1041</v>
      </c>
      <c r="D1827" s="26"/>
      <c r="E1827" s="26"/>
      <c r="F1827" s="30"/>
    </row>
    <row r="1828" spans="1:6" ht="15.75">
      <c r="A1828" s="26"/>
      <c r="B1828" s="27">
        <v>8208</v>
      </c>
      <c r="C1828" s="33" t="s">
        <v>665</v>
      </c>
      <c r="D1828" s="26" t="s">
        <v>935</v>
      </c>
      <c r="E1828" s="26" t="s">
        <v>92</v>
      </c>
      <c r="F1828" s="30">
        <v>0.24</v>
      </c>
    </row>
    <row r="1829" spans="1:6" ht="15.75">
      <c r="A1829" s="26"/>
      <c r="B1829" s="27"/>
      <c r="C1829" s="38" t="s">
        <v>1049</v>
      </c>
      <c r="D1829" s="26"/>
      <c r="E1829" s="26"/>
      <c r="F1829" s="30"/>
    </row>
    <row r="1830" spans="1:6" ht="15.75">
      <c r="A1830" s="26"/>
      <c r="B1830" s="27"/>
      <c r="C1830" s="26"/>
      <c r="D1830" s="26"/>
      <c r="E1830" s="26"/>
      <c r="F1830" s="30"/>
    </row>
    <row r="1831" spans="1:6" ht="15.75">
      <c r="A1831" s="26"/>
      <c r="B1831" s="27">
        <v>8212</v>
      </c>
      <c r="C1831" s="33" t="s">
        <v>393</v>
      </c>
      <c r="D1831" s="26" t="s">
        <v>972</v>
      </c>
      <c r="E1831" s="26" t="s">
        <v>940</v>
      </c>
      <c r="F1831" s="30">
        <v>0.43</v>
      </c>
    </row>
    <row r="1832" spans="1:6" ht="15.75">
      <c r="A1832" s="26"/>
      <c r="B1832" s="27"/>
      <c r="C1832" s="38" t="s">
        <v>55</v>
      </c>
      <c r="D1832" s="26"/>
      <c r="E1832" s="26"/>
      <c r="F1832" s="30"/>
    </row>
    <row r="1833" spans="1:6" ht="15.75">
      <c r="A1833" s="26"/>
      <c r="B1833" s="27"/>
      <c r="C1833" s="26"/>
      <c r="D1833" s="26"/>
      <c r="E1833" s="26"/>
      <c r="F1833" s="30"/>
    </row>
    <row r="1834" spans="1:6" ht="15.75">
      <c r="A1834" s="26"/>
      <c r="B1834" s="27">
        <v>8216</v>
      </c>
      <c r="C1834" s="33" t="s">
        <v>962</v>
      </c>
      <c r="D1834" s="26" t="s">
        <v>935</v>
      </c>
      <c r="E1834" s="26" t="s">
        <v>210</v>
      </c>
      <c r="F1834" s="30">
        <v>0.13</v>
      </c>
    </row>
    <row r="1835" spans="1:6" ht="15.75">
      <c r="A1835" s="26"/>
      <c r="B1835" s="27"/>
      <c r="C1835" s="38" t="s">
        <v>1030</v>
      </c>
      <c r="D1835" s="26"/>
      <c r="E1835" s="26"/>
      <c r="F1835" s="30"/>
    </row>
    <row r="1836" spans="1:6" ht="15.75">
      <c r="A1836" s="26"/>
      <c r="B1836" s="27"/>
      <c r="C1836" s="38"/>
      <c r="D1836" s="26"/>
      <c r="E1836" s="26"/>
      <c r="F1836" s="30"/>
    </row>
    <row r="1837" spans="1:6" ht="15.75">
      <c r="A1837" s="26"/>
      <c r="B1837" s="27"/>
      <c r="C1837" s="38"/>
      <c r="D1837" s="26"/>
      <c r="E1837" s="35" t="s">
        <v>169</v>
      </c>
      <c r="F1837" s="36">
        <f>SUM(F1820:F1834)</f>
        <v>2.31</v>
      </c>
    </row>
    <row r="1838" spans="1:6" ht="15.75">
      <c r="A1838" s="26"/>
      <c r="B1838" s="27"/>
      <c r="C1838" s="37"/>
      <c r="D1838" s="26"/>
      <c r="E1838" s="26"/>
      <c r="F1838" s="30"/>
    </row>
    <row r="1839" spans="1:6" ht="15.75">
      <c r="A1839" s="39"/>
      <c r="B1839" s="40"/>
      <c r="C1839" s="39"/>
      <c r="D1839" s="29" t="s">
        <v>974</v>
      </c>
      <c r="E1839" s="48" t="s">
        <v>192</v>
      </c>
      <c r="F1839" s="49">
        <v>0</v>
      </c>
    </row>
    <row r="1840" spans="1:6" ht="15.75">
      <c r="A1840" s="26"/>
      <c r="B1840" s="27"/>
      <c r="C1840" s="26"/>
      <c r="D1840" s="26"/>
      <c r="E1840" s="35" t="s">
        <v>931</v>
      </c>
      <c r="F1840" s="36">
        <f>F1721+F1798</f>
        <v>0.8500000000000001</v>
      </c>
    </row>
    <row r="1841" spans="1:6" ht="15.75">
      <c r="A1841" s="26"/>
      <c r="B1841" s="27"/>
      <c r="C1841" s="26"/>
      <c r="D1841" s="26"/>
      <c r="E1841" s="35" t="s">
        <v>195</v>
      </c>
      <c r="F1841" s="36">
        <f>F1740+F1818</f>
        <v>7.396000000000001</v>
      </c>
    </row>
    <row r="1842" spans="1:6" ht="15.75">
      <c r="A1842" s="26"/>
      <c r="B1842" s="27"/>
      <c r="C1842" s="26"/>
      <c r="D1842" s="26"/>
      <c r="E1842" s="35" t="s">
        <v>196</v>
      </c>
      <c r="F1842" s="36">
        <f>F1793+F1837</f>
        <v>8.51</v>
      </c>
    </row>
    <row r="1843" spans="1:6" ht="15.75">
      <c r="A1843" s="26"/>
      <c r="B1843" s="27"/>
      <c r="C1843" s="26"/>
      <c r="D1843" s="26"/>
      <c r="E1843" s="35" t="s">
        <v>933</v>
      </c>
      <c r="F1843" s="36">
        <f>SUM(F1840:F1842)</f>
        <v>16.756</v>
      </c>
    </row>
    <row r="1844" spans="1:6" ht="15.75">
      <c r="A1844" s="26"/>
      <c r="B1844" s="27"/>
      <c r="C1844" s="26"/>
      <c r="D1844" s="26"/>
      <c r="E1844" s="35" t="s">
        <v>198</v>
      </c>
      <c r="F1844" s="36">
        <v>19.26</v>
      </c>
    </row>
    <row r="1845" spans="1:6" ht="15.75">
      <c r="A1845" s="26"/>
      <c r="B1845" s="27"/>
      <c r="C1845" s="26"/>
      <c r="D1845" s="26"/>
      <c r="E1845" s="26"/>
      <c r="F1845" s="30"/>
    </row>
    <row r="1846" spans="1:6" ht="15.75">
      <c r="A1846" s="26"/>
      <c r="B1846" s="27"/>
      <c r="C1846" s="26"/>
      <c r="D1846" s="26"/>
      <c r="E1846" s="35" t="s">
        <v>199</v>
      </c>
      <c r="F1846" s="36">
        <f>F1843+F1844</f>
        <v>36.016000000000005</v>
      </c>
    </row>
    <row r="1847" spans="1:6" ht="15.75">
      <c r="A1847" s="44"/>
      <c r="B1847" s="45"/>
      <c r="C1847" s="44"/>
      <c r="D1847" s="44"/>
      <c r="E1847" s="52" t="s">
        <v>200</v>
      </c>
      <c r="F1847" s="53">
        <f>F1843/F1846*100</f>
        <v>46.52376721457129</v>
      </c>
    </row>
    <row r="1848" spans="1:6" ht="15.75">
      <c r="A1848" s="60"/>
      <c r="B1848" s="61"/>
      <c r="C1848" s="5"/>
      <c r="D1848" s="5"/>
      <c r="E1848" s="63"/>
      <c r="F1848" s="64"/>
    </row>
    <row r="1849" spans="1:6" ht="15.75">
      <c r="A1849" s="54"/>
      <c r="B1849" s="55"/>
      <c r="C1849" s="57"/>
      <c r="D1849" s="13" t="s">
        <v>1075</v>
      </c>
      <c r="E1849" s="57"/>
      <c r="F1849" s="89"/>
    </row>
    <row r="1850" spans="1:6" ht="15.75">
      <c r="A1850" s="65"/>
      <c r="B1850" s="66"/>
      <c r="C1850" s="10"/>
      <c r="D1850" s="10"/>
      <c r="E1850" s="10"/>
      <c r="F1850" s="85"/>
    </row>
    <row r="1851" spans="1:6" ht="15.75">
      <c r="A1851" s="23" t="s">
        <v>84</v>
      </c>
      <c r="B1851" s="24"/>
      <c r="C1851" s="79" t="s">
        <v>85</v>
      </c>
      <c r="D1851" s="70" t="s">
        <v>86</v>
      </c>
      <c r="E1851" s="70" t="s">
        <v>87</v>
      </c>
      <c r="F1851" s="90" t="s">
        <v>88</v>
      </c>
    </row>
    <row r="1852" spans="1:6" ht="15.75">
      <c r="A1852" s="39"/>
      <c r="B1852" s="3"/>
      <c r="C1852" s="39"/>
      <c r="D1852" s="91" t="s">
        <v>1076</v>
      </c>
      <c r="E1852" s="26"/>
      <c r="F1852" s="41"/>
    </row>
    <row r="1853" spans="1:6" ht="15.75">
      <c r="A1853" s="26"/>
      <c r="B1853" s="3"/>
      <c r="C1853" s="26"/>
      <c r="D1853" s="39"/>
      <c r="E1853" s="26"/>
      <c r="F1853" s="30"/>
    </row>
    <row r="1854" spans="1:6" ht="15.75">
      <c r="A1854" s="33" t="s">
        <v>359</v>
      </c>
      <c r="B1854" s="3"/>
      <c r="C1854" s="26" t="s">
        <v>899</v>
      </c>
      <c r="D1854" s="26" t="s">
        <v>947</v>
      </c>
      <c r="E1854" s="26" t="s">
        <v>1077</v>
      </c>
      <c r="F1854" s="30">
        <v>2.99</v>
      </c>
    </row>
    <row r="1855" spans="1:6" ht="15.75">
      <c r="A1855" s="26"/>
      <c r="B1855" s="3"/>
      <c r="C1855" s="26"/>
      <c r="D1855" s="26"/>
      <c r="E1855" s="26"/>
      <c r="F1855" s="30"/>
    </row>
    <row r="1856" spans="1:6" ht="15.75">
      <c r="A1856" s="26"/>
      <c r="B1856" s="3"/>
      <c r="C1856" s="26" t="s">
        <v>947</v>
      </c>
      <c r="D1856" s="26" t="s">
        <v>1078</v>
      </c>
      <c r="E1856" s="26" t="s">
        <v>899</v>
      </c>
      <c r="F1856" s="30">
        <v>1.39</v>
      </c>
    </row>
    <row r="1857" spans="1:6" ht="15.75">
      <c r="A1857" s="26"/>
      <c r="B1857" s="3"/>
      <c r="C1857" s="26"/>
      <c r="D1857" s="26"/>
      <c r="E1857" s="26"/>
      <c r="F1857" s="30"/>
    </row>
    <row r="1858" spans="1:6" ht="15.75">
      <c r="A1858" s="26"/>
      <c r="B1858" s="3"/>
      <c r="C1858" s="26" t="s">
        <v>1079</v>
      </c>
      <c r="D1858" s="26" t="s">
        <v>899</v>
      </c>
      <c r="E1858" s="26" t="s">
        <v>1077</v>
      </c>
      <c r="F1858" s="30">
        <v>1.29</v>
      </c>
    </row>
    <row r="1859" spans="1:6" ht="15.75">
      <c r="A1859" s="26"/>
      <c r="B1859" s="3"/>
      <c r="C1859" s="26"/>
      <c r="D1859" s="26"/>
      <c r="E1859" s="26"/>
      <c r="F1859" s="30"/>
    </row>
    <row r="1860" spans="1:6" ht="15.75">
      <c r="A1860" s="26"/>
      <c r="B1860" s="3"/>
      <c r="C1860" s="26"/>
      <c r="D1860" s="26"/>
      <c r="E1860" s="50" t="s">
        <v>106</v>
      </c>
      <c r="F1860" s="36">
        <f>SUM(F1854:F1859)</f>
        <v>5.67</v>
      </c>
    </row>
    <row r="1861" spans="1:6" ht="15.75">
      <c r="A1861" s="26"/>
      <c r="B1861" s="3"/>
      <c r="C1861" s="26"/>
      <c r="D1861" s="26"/>
      <c r="E1861" s="26"/>
      <c r="F1861" s="30"/>
    </row>
    <row r="1862" spans="1:6" ht="15.75">
      <c r="A1862" s="33" t="s">
        <v>330</v>
      </c>
      <c r="B1862" s="3"/>
      <c r="C1862" s="26" t="s">
        <v>899</v>
      </c>
      <c r="D1862" s="26" t="s">
        <v>1080</v>
      </c>
      <c r="E1862" s="26" t="s">
        <v>947</v>
      </c>
      <c r="F1862" s="30">
        <v>0.89</v>
      </c>
    </row>
    <row r="1863" spans="1:6" ht="15.75">
      <c r="A1863" s="33"/>
      <c r="B1863" s="3"/>
      <c r="C1863" s="26"/>
      <c r="D1863" s="26"/>
      <c r="E1863" s="26"/>
      <c r="F1863" s="30"/>
    </row>
    <row r="1864" spans="1:6" ht="15.75">
      <c r="A1864" s="33"/>
      <c r="B1864" s="3"/>
      <c r="C1864" s="26" t="s">
        <v>1081</v>
      </c>
      <c r="D1864" s="26" t="s">
        <v>1083</v>
      </c>
      <c r="E1864" s="26" t="s">
        <v>1084</v>
      </c>
      <c r="F1864" s="30">
        <v>1.28</v>
      </c>
    </row>
    <row r="1865" spans="1:6" ht="15.75">
      <c r="A1865" s="33"/>
      <c r="B1865" s="3"/>
      <c r="C1865" s="26" t="s">
        <v>1082</v>
      </c>
      <c r="D1865" s="26"/>
      <c r="E1865" s="26"/>
      <c r="F1865" s="30"/>
    </row>
    <row r="1866" spans="1:6" ht="15.75">
      <c r="A1866" s="33"/>
      <c r="B1866" s="3"/>
      <c r="C1866" s="26"/>
      <c r="D1866" s="26"/>
      <c r="E1866" s="50" t="s">
        <v>124</v>
      </c>
      <c r="F1866" s="36">
        <f>SUM(F1862:F1865)</f>
        <v>2.17</v>
      </c>
    </row>
    <row r="1867" spans="1:6" ht="15.75">
      <c r="A1867" s="33"/>
      <c r="B1867" s="3"/>
      <c r="C1867" s="26"/>
      <c r="D1867" s="26"/>
      <c r="E1867" s="26"/>
      <c r="F1867" s="30"/>
    </row>
    <row r="1868" spans="1:6" ht="15.75">
      <c r="A1868" s="33" t="s">
        <v>236</v>
      </c>
      <c r="B1868" s="3"/>
      <c r="C1868" s="26" t="s">
        <v>1085</v>
      </c>
      <c r="D1868" s="26" t="s">
        <v>1080</v>
      </c>
      <c r="E1868" s="26" t="s">
        <v>899</v>
      </c>
      <c r="F1868" s="30">
        <v>0.09</v>
      </c>
    </row>
    <row r="1869" spans="1:6" ht="15.75">
      <c r="A1869" s="26"/>
      <c r="B1869" s="3"/>
      <c r="C1869" s="26" t="s">
        <v>1086</v>
      </c>
      <c r="D1869" s="26"/>
      <c r="E1869" s="26"/>
      <c r="F1869" s="30"/>
    </row>
    <row r="1870" spans="1:6" ht="15.75">
      <c r="A1870" s="26"/>
      <c r="B1870" s="3"/>
      <c r="C1870" s="26"/>
      <c r="D1870" s="26"/>
      <c r="E1870" s="26"/>
      <c r="F1870" s="30"/>
    </row>
    <row r="1871" spans="1:6" ht="15.75">
      <c r="A1871" s="26"/>
      <c r="B1871" s="3">
        <v>9000</v>
      </c>
      <c r="C1871" s="26" t="s">
        <v>1087</v>
      </c>
      <c r="D1871" s="26" t="s">
        <v>1084</v>
      </c>
      <c r="E1871" s="26" t="s">
        <v>1090</v>
      </c>
      <c r="F1871" s="30">
        <v>0.18</v>
      </c>
    </row>
    <row r="1872" spans="1:6" ht="15.75">
      <c r="A1872" s="26"/>
      <c r="B1872" s="3"/>
      <c r="C1872" s="26" t="s">
        <v>1088</v>
      </c>
      <c r="D1872" s="26" t="s">
        <v>1091</v>
      </c>
      <c r="E1872" s="26" t="s">
        <v>899</v>
      </c>
      <c r="F1872" s="30">
        <v>0.686</v>
      </c>
    </row>
    <row r="1873" spans="1:6" ht="15.75">
      <c r="A1873" s="26"/>
      <c r="B1873" s="3"/>
      <c r="C1873" s="26" t="s">
        <v>1089</v>
      </c>
      <c r="D1873" s="26" t="s">
        <v>1092</v>
      </c>
      <c r="E1873" s="26" t="s">
        <v>1077</v>
      </c>
      <c r="F1873" s="30">
        <v>0.519</v>
      </c>
    </row>
    <row r="1874" spans="1:6" ht="15.75">
      <c r="A1874" s="26"/>
      <c r="B1874" s="3"/>
      <c r="C1874" s="26"/>
      <c r="D1874" s="26"/>
      <c r="E1874" s="50" t="s">
        <v>1097</v>
      </c>
      <c r="F1874" s="36">
        <f>SUM(F1871:F1873)</f>
        <v>1.3850000000000002</v>
      </c>
    </row>
    <row r="1875" spans="1:6" ht="15.75">
      <c r="A1875" s="26"/>
      <c r="B1875" s="3"/>
      <c r="C1875" s="26"/>
      <c r="D1875" s="26"/>
      <c r="E1875" s="26"/>
      <c r="F1875" s="30"/>
    </row>
    <row r="1876" spans="1:6" ht="15.75">
      <c r="A1876" s="26"/>
      <c r="B1876" s="3">
        <v>9002</v>
      </c>
      <c r="C1876" s="26" t="s">
        <v>1093</v>
      </c>
      <c r="D1876" s="26" t="s">
        <v>1095</v>
      </c>
      <c r="E1876" s="26" t="s">
        <v>1094</v>
      </c>
      <c r="F1876" s="30"/>
    </row>
    <row r="1877" spans="1:6" ht="15.75">
      <c r="A1877" s="26"/>
      <c r="B1877" s="3"/>
      <c r="C1877" s="26" t="s">
        <v>1094</v>
      </c>
      <c r="D1877" s="26" t="s">
        <v>1093</v>
      </c>
      <c r="E1877" s="26" t="s">
        <v>1096</v>
      </c>
      <c r="F1877" s="30">
        <v>2.511</v>
      </c>
    </row>
    <row r="1878" spans="1:6" ht="15.75">
      <c r="A1878" s="26"/>
      <c r="B1878" s="3"/>
      <c r="C1878" s="26"/>
      <c r="D1878" s="26"/>
      <c r="E1878" s="26"/>
      <c r="F1878" s="30"/>
    </row>
    <row r="1879" spans="1:6" ht="15.75">
      <c r="A1879" s="26"/>
      <c r="B1879" s="3"/>
      <c r="C1879" s="26"/>
      <c r="D1879" s="26"/>
      <c r="E1879" s="50" t="s">
        <v>169</v>
      </c>
      <c r="F1879" s="36">
        <f>F1868+F1874+F1877</f>
        <v>3.9860000000000007</v>
      </c>
    </row>
    <row r="1880" spans="1:6" ht="15.75">
      <c r="A1880" s="26"/>
      <c r="B1880" s="3"/>
      <c r="C1880" s="26"/>
      <c r="D1880" s="26"/>
      <c r="E1880" s="26"/>
      <c r="F1880" s="30"/>
    </row>
    <row r="1881" spans="1:6" ht="15.75">
      <c r="A1881" s="54"/>
      <c r="B1881" s="55"/>
      <c r="C1881" s="57"/>
      <c r="D1881" s="92" t="s">
        <v>1098</v>
      </c>
      <c r="E1881" s="48" t="s">
        <v>192</v>
      </c>
      <c r="F1881" s="49">
        <v>0</v>
      </c>
    </row>
    <row r="1882" spans="1:6" ht="15.75">
      <c r="A1882" s="60"/>
      <c r="B1882" s="61"/>
      <c r="C1882" s="5"/>
      <c r="D1882" s="93" t="s">
        <v>1101</v>
      </c>
      <c r="E1882" s="35" t="s">
        <v>931</v>
      </c>
      <c r="F1882" s="36">
        <f>F1762+F1839</f>
        <v>0</v>
      </c>
    </row>
    <row r="1883" spans="1:6" ht="15.75">
      <c r="A1883" s="60"/>
      <c r="B1883" s="61"/>
      <c r="C1883" s="5"/>
      <c r="D1883" s="93"/>
      <c r="E1883" s="35" t="s">
        <v>1099</v>
      </c>
      <c r="F1883" s="36">
        <f>F1860</f>
        <v>5.67</v>
      </c>
    </row>
    <row r="1884" spans="1:6" ht="15.75">
      <c r="A1884" s="60"/>
      <c r="B1884" s="61"/>
      <c r="C1884" s="5"/>
      <c r="D1884" s="93"/>
      <c r="E1884" s="35" t="s">
        <v>195</v>
      </c>
      <c r="F1884" s="36">
        <f>F1866</f>
        <v>2.17</v>
      </c>
    </row>
    <row r="1885" spans="1:6" ht="15.75">
      <c r="A1885" s="60"/>
      <c r="B1885" s="61"/>
      <c r="C1885" s="5"/>
      <c r="D1885" s="93"/>
      <c r="E1885" s="35" t="s">
        <v>196</v>
      </c>
      <c r="F1885" s="36">
        <f>F1879</f>
        <v>3.9860000000000007</v>
      </c>
    </row>
    <row r="1886" spans="1:6" ht="15.75">
      <c r="A1886" s="60"/>
      <c r="B1886" s="61"/>
      <c r="C1886" s="5"/>
      <c r="D1886" s="93"/>
      <c r="E1886" s="35" t="s">
        <v>933</v>
      </c>
      <c r="F1886" s="36">
        <f>SUM(F1882:F1885)</f>
        <v>11.826</v>
      </c>
    </row>
    <row r="1887" spans="1:6" ht="15.75">
      <c r="A1887" s="60"/>
      <c r="B1887" s="61"/>
      <c r="C1887" s="5"/>
      <c r="D1887" s="93"/>
      <c r="E1887" s="35" t="s">
        <v>198</v>
      </c>
      <c r="F1887" s="36" t="s">
        <v>1100</v>
      </c>
    </row>
    <row r="1888" spans="1:6" ht="15.75">
      <c r="A1888" s="60"/>
      <c r="B1888" s="61"/>
      <c r="C1888" s="5"/>
      <c r="D1888" s="93"/>
      <c r="E1888" s="26"/>
      <c r="F1888" s="30"/>
    </row>
    <row r="1889" spans="1:6" ht="15.75">
      <c r="A1889" s="60"/>
      <c r="B1889" s="61"/>
      <c r="C1889" s="5"/>
      <c r="D1889" s="93"/>
      <c r="E1889" s="35" t="s">
        <v>199</v>
      </c>
      <c r="F1889" s="36">
        <f>F1886+F1887</f>
        <v>11.826</v>
      </c>
    </row>
    <row r="1890" spans="1:6" ht="15.75">
      <c r="A1890" s="65"/>
      <c r="B1890" s="66"/>
      <c r="C1890" s="10"/>
      <c r="D1890" s="94"/>
      <c r="E1890" s="52" t="s">
        <v>200</v>
      </c>
      <c r="F1890" s="53">
        <f>F1886/F1889*100</f>
        <v>100</v>
      </c>
    </row>
    <row r="1891" spans="2:6" ht="15.75">
      <c r="B1891" s="3"/>
      <c r="F1891" s="4"/>
    </row>
    <row r="1892" spans="2:6" ht="15.75">
      <c r="B1892" s="3"/>
      <c r="F1892" s="4"/>
    </row>
    <row r="1893" spans="2:6" ht="15.75">
      <c r="B1893" s="3"/>
      <c r="F1893" s="4"/>
    </row>
    <row r="1894" spans="2:6" ht="15.75">
      <c r="B1894" s="3"/>
      <c r="F1894" s="4"/>
    </row>
    <row r="1895" spans="2:6" ht="15.75">
      <c r="B1895" s="3"/>
      <c r="F1895" s="4"/>
    </row>
    <row r="1896" spans="2:6" ht="15.75">
      <c r="B1896" s="3"/>
      <c r="F1896" s="4"/>
    </row>
    <row r="1897" spans="2:6" ht="15.75">
      <c r="B1897" s="3"/>
      <c r="F1897" s="4"/>
    </row>
    <row r="1898" spans="2:6" ht="15.75">
      <c r="B1898" s="3"/>
      <c r="F1898" s="4"/>
    </row>
    <row r="1899" spans="2:6" ht="15.75">
      <c r="B1899" s="3"/>
      <c r="F1899" s="4"/>
    </row>
    <row r="1900" spans="2:6" ht="15.75">
      <c r="B1900" s="3"/>
      <c r="F1900" s="4"/>
    </row>
    <row r="1901" spans="2:6" ht="15.75">
      <c r="B1901" s="3"/>
      <c r="F1901" s="4"/>
    </row>
    <row r="1902" spans="2:6" ht="15.75">
      <c r="B1902" s="3"/>
      <c r="F1902" s="4"/>
    </row>
    <row r="1903" spans="2:6" ht="15.75">
      <c r="B1903" s="3"/>
      <c r="F1903" s="4"/>
    </row>
    <row r="1904" spans="2:6" ht="15.75">
      <c r="B1904" s="3"/>
      <c r="F1904" s="4"/>
    </row>
    <row r="1905" spans="2:6" ht="15.75">
      <c r="B1905" s="3"/>
      <c r="F1905" s="4"/>
    </row>
    <row r="1906" spans="2:6" ht="15.75">
      <c r="B1906" s="3"/>
      <c r="F1906" s="4"/>
    </row>
    <row r="1907" spans="2:6" ht="15.75">
      <c r="B1907" s="3"/>
      <c r="F1907" s="4"/>
    </row>
    <row r="1908" spans="2:6" ht="15.75">
      <c r="B1908" s="3"/>
      <c r="F1908" s="4"/>
    </row>
    <row r="1909" spans="2:6" ht="15.75">
      <c r="B1909" s="3"/>
      <c r="F1909" s="4"/>
    </row>
    <row r="1910" spans="2:6" ht="15.75">
      <c r="B1910" s="3"/>
      <c r="F1910" s="4"/>
    </row>
    <row r="1911" spans="2:6" ht="15.75">
      <c r="B1911" s="3"/>
      <c r="F1911" s="4"/>
    </row>
    <row r="1912" spans="2:6" ht="15.75">
      <c r="B1912" s="3"/>
      <c r="F1912" s="4"/>
    </row>
    <row r="1913" spans="2:6" ht="15.75">
      <c r="B1913" s="3"/>
      <c r="F1913" s="4"/>
    </row>
    <row r="1914" spans="2:6" ht="15.75">
      <c r="B1914" s="3"/>
      <c r="F1914" s="4"/>
    </row>
    <row r="1915" spans="2:6" ht="15.75">
      <c r="B1915" s="3"/>
      <c r="F1915" s="4"/>
    </row>
    <row r="1916" spans="2:6" ht="15.75">
      <c r="B1916" s="3"/>
      <c r="F1916" s="4"/>
    </row>
    <row r="1917" spans="2:6" ht="15.75">
      <c r="B1917" s="3"/>
      <c r="F1917" s="4"/>
    </row>
    <row r="1918" spans="2:6" ht="15.75">
      <c r="B1918" s="3"/>
      <c r="F1918" s="4"/>
    </row>
    <row r="1919" spans="2:6" ht="15.75">
      <c r="B1919" s="3"/>
      <c r="F1919" s="4"/>
    </row>
    <row r="1920" spans="2:6" ht="15.75">
      <c r="B1920" s="3"/>
      <c r="F1920" s="4"/>
    </row>
    <row r="1921" spans="2:6" ht="15.75">
      <c r="B1921" s="3"/>
      <c r="F1921" s="4"/>
    </row>
    <row r="1922" spans="2:6" ht="15.75">
      <c r="B1922" s="3"/>
      <c r="F1922" s="4"/>
    </row>
    <row r="1923" spans="2:6" ht="15.75">
      <c r="B1923" s="3"/>
      <c r="F1923" s="4"/>
    </row>
    <row r="1924" spans="2:6" ht="15.75">
      <c r="B1924" s="3"/>
      <c r="F1924" s="4"/>
    </row>
    <row r="1925" spans="2:6" ht="15.75">
      <c r="B1925" s="3"/>
      <c r="F1925" s="4"/>
    </row>
    <row r="1926" spans="2:6" ht="15.75">
      <c r="B1926" s="3"/>
      <c r="F1926" s="4"/>
    </row>
    <row r="1927" spans="2:6" ht="15.75">
      <c r="B1927" s="3"/>
      <c r="F1927" s="4"/>
    </row>
    <row r="1928" spans="2:6" ht="15.75">
      <c r="B1928" s="3"/>
      <c r="F1928" s="4"/>
    </row>
    <row r="1929" spans="2:6" ht="15.75">
      <c r="B1929" s="3"/>
      <c r="F1929" s="4"/>
    </row>
    <row r="1930" spans="2:6" ht="15.75">
      <c r="B1930" s="3"/>
      <c r="F1930" s="4"/>
    </row>
    <row r="1931" spans="2:6" ht="15.75">
      <c r="B1931" s="3"/>
      <c r="F1931" s="4"/>
    </row>
    <row r="1932" spans="2:6" ht="15.75">
      <c r="B1932" s="3"/>
      <c r="F1932" s="4"/>
    </row>
    <row r="1933" spans="2:6" ht="15.75">
      <c r="B1933" s="3"/>
      <c r="F1933" s="4"/>
    </row>
    <row r="1934" spans="2:6" ht="15.75">
      <c r="B1934" s="3"/>
      <c r="F1934" s="4"/>
    </row>
    <row r="1935" spans="2:6" ht="15.75">
      <c r="B1935" s="3"/>
      <c r="F1935" s="4"/>
    </row>
    <row r="1936" spans="2:6" ht="15.75">
      <c r="B1936" s="3"/>
      <c r="F1936" s="4"/>
    </row>
    <row r="1937" spans="2:6" ht="15.75">
      <c r="B1937" s="3"/>
      <c r="F1937" s="4"/>
    </row>
    <row r="1938" spans="2:6" ht="15.75">
      <c r="B1938" s="3"/>
      <c r="F1938" s="4"/>
    </row>
    <row r="1939" spans="2:6" ht="15.75">
      <c r="B1939" s="3"/>
      <c r="F1939" s="4"/>
    </row>
    <row r="1940" spans="2:6" ht="15.75">
      <c r="B1940" s="3"/>
      <c r="F1940" s="4"/>
    </row>
    <row r="1941" spans="2:6" ht="15.75">
      <c r="B1941" s="3"/>
      <c r="F1941" s="4"/>
    </row>
    <row r="1942" spans="2:6" ht="15.75">
      <c r="B1942" s="3"/>
      <c r="F1942" s="4"/>
    </row>
    <row r="1943" spans="2:6" ht="15.75">
      <c r="B1943" s="3"/>
      <c r="F1943" s="4"/>
    </row>
    <row r="1944" spans="2:6" ht="15.75">
      <c r="B1944" s="3"/>
      <c r="F1944" s="4"/>
    </row>
    <row r="1945" spans="2:6" ht="15.75">
      <c r="B1945" s="3"/>
      <c r="F1945" s="4"/>
    </row>
    <row r="1946" spans="2:6" ht="15.75">
      <c r="B1946" s="3"/>
      <c r="F1946" s="4"/>
    </row>
    <row r="1947" spans="2:6" ht="15.75">
      <c r="B1947" s="3"/>
      <c r="F1947" s="4"/>
    </row>
    <row r="1948" spans="2:6" ht="15.75">
      <c r="B1948" s="3"/>
      <c r="F1948" s="4"/>
    </row>
    <row r="1949" spans="2:6" ht="15.75">
      <c r="B1949" s="3"/>
      <c r="F1949" s="4"/>
    </row>
    <row r="1950" spans="2:6" ht="15.75">
      <c r="B1950" s="3"/>
      <c r="F1950" s="4"/>
    </row>
    <row r="1951" spans="2:6" ht="15.75">
      <c r="B1951" s="3"/>
      <c r="F1951" s="4"/>
    </row>
    <row r="1952" spans="2:6" ht="15.75">
      <c r="B1952" s="3"/>
      <c r="F1952" s="4"/>
    </row>
    <row r="1953" spans="2:6" ht="15.75">
      <c r="B1953" s="3"/>
      <c r="F1953" s="4"/>
    </row>
    <row r="1954" spans="2:6" ht="15.75">
      <c r="B1954" s="3"/>
      <c r="F1954" s="4"/>
    </row>
    <row r="1955" spans="2:6" ht="15.75">
      <c r="B1955" s="3"/>
      <c r="F1955" s="4"/>
    </row>
    <row r="1956" spans="2:6" ht="15.75">
      <c r="B1956" s="3"/>
      <c r="F1956" s="4"/>
    </row>
    <row r="1957" spans="2:6" ht="15.75">
      <c r="B1957" s="3"/>
      <c r="F1957" s="4"/>
    </row>
    <row r="1958" spans="2:6" ht="15.75">
      <c r="B1958" s="3"/>
      <c r="F1958" s="4"/>
    </row>
    <row r="1959" spans="2:6" ht="15.75">
      <c r="B1959" s="3"/>
      <c r="F1959" s="4"/>
    </row>
    <row r="1960" spans="2:6" ht="15.75">
      <c r="B1960" s="3"/>
      <c r="F1960" s="4"/>
    </row>
    <row r="1961" spans="2:6" ht="15.75">
      <c r="B1961" s="3"/>
      <c r="F1961" s="4"/>
    </row>
    <row r="1962" spans="2:6" ht="15.75">
      <c r="B1962" s="3"/>
      <c r="F1962" s="4"/>
    </row>
    <row r="1963" spans="2:6" ht="15.75">
      <c r="B1963" s="3"/>
      <c r="F1963" s="4"/>
    </row>
    <row r="1964" spans="2:6" ht="15.75">
      <c r="B1964" s="3"/>
      <c r="F1964" s="4"/>
    </row>
    <row r="1965" spans="2:6" ht="15.75">
      <c r="B1965" s="3"/>
      <c r="F1965" s="4"/>
    </row>
    <row r="1966" spans="2:6" ht="15.75">
      <c r="B1966" s="3"/>
      <c r="F1966" s="4"/>
    </row>
    <row r="1967" spans="2:6" ht="15.75">
      <c r="B1967" s="3"/>
      <c r="F1967" s="4"/>
    </row>
    <row r="1968" spans="2:6" ht="15.75">
      <c r="B1968" s="3"/>
      <c r="F1968" s="4"/>
    </row>
    <row r="1969" spans="2:6" ht="15.75">
      <c r="B1969" s="3"/>
      <c r="F1969" s="4"/>
    </row>
    <row r="1970" spans="2:6" ht="15.75">
      <c r="B1970" s="3"/>
      <c r="F1970" s="4"/>
    </row>
    <row r="1971" spans="2:6" ht="15.75">
      <c r="B1971" s="3"/>
      <c r="F1971" s="4"/>
    </row>
    <row r="1972" spans="2:6" ht="15.75">
      <c r="B1972" s="3"/>
      <c r="F1972" s="4"/>
    </row>
    <row r="1973" spans="2:6" ht="15.75">
      <c r="B1973" s="3"/>
      <c r="F1973" s="4"/>
    </row>
    <row r="1974" spans="2:6" ht="15.75">
      <c r="B1974" s="3"/>
      <c r="F1974" s="4"/>
    </row>
    <row r="1975" spans="2:6" ht="15.75">
      <c r="B1975" s="3"/>
      <c r="F1975" s="4"/>
    </row>
    <row r="1976" spans="2:6" ht="15.75">
      <c r="B1976" s="3"/>
      <c r="F1976" s="4"/>
    </row>
    <row r="1977" spans="2:6" ht="15.75">
      <c r="B1977" s="3"/>
      <c r="F1977" s="4"/>
    </row>
    <row r="1978" spans="2:6" ht="15.75">
      <c r="B1978" s="3"/>
      <c r="F1978" s="4"/>
    </row>
    <row r="1979" spans="2:6" ht="15.75">
      <c r="B1979" s="3"/>
      <c r="F1979" s="4"/>
    </row>
    <row r="1980" spans="2:6" ht="15.75">
      <c r="B1980" s="3"/>
      <c r="F1980" s="4"/>
    </row>
    <row r="1981" spans="2:6" ht="15.75">
      <c r="B1981" s="3"/>
      <c r="F1981" s="4"/>
    </row>
    <row r="1982" spans="2:6" ht="15.75">
      <c r="B1982" s="3"/>
      <c r="F1982" s="4"/>
    </row>
    <row r="1983" spans="2:6" ht="15.75">
      <c r="B1983" s="3"/>
      <c r="F1983" s="4"/>
    </row>
    <row r="1984" spans="2:6" ht="15.75">
      <c r="B1984" s="3"/>
      <c r="F1984" s="4"/>
    </row>
    <row r="1985" spans="2:6" ht="15.75">
      <c r="B1985" s="3"/>
      <c r="F1985" s="4"/>
    </row>
    <row r="1986" spans="2:6" ht="15.75">
      <c r="B1986" s="3"/>
      <c r="F1986" s="4"/>
    </row>
    <row r="1987" spans="2:6" ht="15.75">
      <c r="B1987" s="3"/>
      <c r="F1987" s="4"/>
    </row>
    <row r="1988" spans="2:6" ht="15.75">
      <c r="B1988" s="3"/>
      <c r="F1988" s="4"/>
    </row>
    <row r="1989" spans="2:6" ht="15.75">
      <c r="B1989" s="3"/>
      <c r="F1989" s="4"/>
    </row>
    <row r="1990" spans="2:6" ht="15.75">
      <c r="B1990" s="3"/>
      <c r="F1990" s="4"/>
    </row>
    <row r="1991" spans="2:6" ht="15.75">
      <c r="B1991" s="3"/>
      <c r="F1991" s="4"/>
    </row>
    <row r="1992" spans="2:6" ht="15.75">
      <c r="B1992" s="3"/>
      <c r="F1992" s="4"/>
    </row>
    <row r="1993" spans="2:6" ht="15.75">
      <c r="B1993" s="3"/>
      <c r="F1993" s="4"/>
    </row>
    <row r="1994" spans="2:6" ht="15.75">
      <c r="B1994" s="3"/>
      <c r="F1994" s="4"/>
    </row>
    <row r="1995" spans="2:6" ht="15.75">
      <c r="B1995" s="3"/>
      <c r="F1995" s="4"/>
    </row>
    <row r="1996" spans="2:6" ht="15.75">
      <c r="B1996" s="3"/>
      <c r="F1996" s="4"/>
    </row>
    <row r="1997" spans="2:6" ht="15.75">
      <c r="B1997" s="3"/>
      <c r="F1997" s="4"/>
    </row>
    <row r="1998" spans="2:6" ht="15.75">
      <c r="B1998" s="3"/>
      <c r="F1998" s="4"/>
    </row>
    <row r="1999" spans="2:6" ht="15.75">
      <c r="B1999" s="3"/>
      <c r="F1999" s="4"/>
    </row>
    <row r="2000" spans="2:6" ht="15.75">
      <c r="B2000" s="3"/>
      <c r="F2000" s="4"/>
    </row>
    <row r="2001" spans="2:6" ht="15.75">
      <c r="B2001" s="3"/>
      <c r="F2001" s="4"/>
    </row>
    <row r="2002" spans="2:6" ht="15.75">
      <c r="B2002" s="3"/>
      <c r="F2002" s="4"/>
    </row>
    <row r="2003" spans="2:6" ht="15.75">
      <c r="B2003" s="3"/>
      <c r="F2003" s="4"/>
    </row>
    <row r="2004" spans="2:6" ht="15.75">
      <c r="B2004" s="3"/>
      <c r="F2004" s="4"/>
    </row>
    <row r="2005" spans="2:6" ht="15.75">
      <c r="B2005" s="3"/>
      <c r="F2005" s="4"/>
    </row>
    <row r="2006" spans="2:6" ht="15.75">
      <c r="B2006" s="3"/>
      <c r="F2006" s="4"/>
    </row>
    <row r="2007" spans="2:6" ht="15.75">
      <c r="B2007" s="3"/>
      <c r="F2007" s="4"/>
    </row>
    <row r="2008" spans="2:6" ht="15.75">
      <c r="B2008" s="3"/>
      <c r="F2008" s="4"/>
    </row>
    <row r="2009" spans="2:6" ht="15.75">
      <c r="B2009" s="3"/>
      <c r="F2009" s="4"/>
    </row>
    <row r="2010" spans="2:6" ht="15.75">
      <c r="B2010" s="3"/>
      <c r="F2010" s="4"/>
    </row>
    <row r="2011" spans="2:6" ht="15.75">
      <c r="B2011" s="3"/>
      <c r="F2011" s="4"/>
    </row>
    <row r="2012" spans="2:6" ht="15.75">
      <c r="B2012" s="3"/>
      <c r="F2012" s="4"/>
    </row>
    <row r="2013" spans="2:6" ht="15.75">
      <c r="B2013" s="3"/>
      <c r="F2013" s="4"/>
    </row>
    <row r="2014" spans="2:6" ht="15.75">
      <c r="B2014" s="3"/>
      <c r="F2014" s="4"/>
    </row>
    <row r="2015" spans="2:6" ht="15.75">
      <c r="B2015" s="3"/>
      <c r="F2015" s="4"/>
    </row>
    <row r="2016" spans="2:6" ht="15.75">
      <c r="B2016" s="3"/>
      <c r="F2016" s="4"/>
    </row>
    <row r="2017" spans="2:6" ht="15.75">
      <c r="B2017" s="3"/>
      <c r="F2017" s="4"/>
    </row>
    <row r="2018" spans="2:6" ht="15.75">
      <c r="B2018" s="3"/>
      <c r="F2018" s="4"/>
    </row>
    <row r="2019" spans="2:6" ht="15.75">
      <c r="B2019" s="3"/>
      <c r="F2019" s="4"/>
    </row>
    <row r="2020" spans="2:6" ht="15.75">
      <c r="B2020" s="3"/>
      <c r="F2020" s="4"/>
    </row>
    <row r="2021" spans="2:6" ht="15.75">
      <c r="B2021" s="3"/>
      <c r="F2021" s="4"/>
    </row>
    <row r="2022" spans="2:6" ht="15.75">
      <c r="B2022" s="3"/>
      <c r="F2022" s="4"/>
    </row>
    <row r="2023" spans="2:6" ht="15.75">
      <c r="B2023" s="3"/>
      <c r="F2023" s="4"/>
    </row>
    <row r="2024" spans="2:6" ht="15.75">
      <c r="B2024" s="3"/>
      <c r="F2024" s="4"/>
    </row>
    <row r="2025" spans="2:6" ht="15.75">
      <c r="B2025" s="3"/>
      <c r="F2025" s="4"/>
    </row>
    <row r="2026" spans="2:6" ht="15.75">
      <c r="B2026" s="3"/>
      <c r="F2026" s="4"/>
    </row>
    <row r="2027" spans="2:6" ht="15.75">
      <c r="B2027" s="3"/>
      <c r="F2027" s="4"/>
    </row>
    <row r="2028" spans="2:6" ht="15.75">
      <c r="B2028" s="3"/>
      <c r="F2028" s="4"/>
    </row>
    <row r="2029" spans="2:6" ht="15.75">
      <c r="B2029" s="3"/>
      <c r="F2029" s="4"/>
    </row>
    <row r="2030" spans="2:6" ht="15.75">
      <c r="B2030" s="3"/>
      <c r="F2030" s="4"/>
    </row>
    <row r="2031" spans="2:6" ht="15.75">
      <c r="B2031" s="3"/>
      <c r="F2031" s="4"/>
    </row>
    <row r="2032" spans="2:6" ht="15.75">
      <c r="B2032" s="3"/>
      <c r="F2032" s="4"/>
    </row>
    <row r="2033" spans="2:6" ht="15.75">
      <c r="B2033" s="3"/>
      <c r="F2033" s="4"/>
    </row>
    <row r="2034" spans="2:6" ht="15.75">
      <c r="B2034" s="3"/>
      <c r="F2034" s="4"/>
    </row>
    <row r="2035" spans="2:6" ht="15.75">
      <c r="B2035" s="3"/>
      <c r="F2035" s="4"/>
    </row>
    <row r="2036" spans="2:6" ht="15.75">
      <c r="B2036" s="3"/>
      <c r="F2036" s="4"/>
    </row>
    <row r="2037" spans="2:6" ht="15.75">
      <c r="B2037" s="3"/>
      <c r="F2037" s="4"/>
    </row>
    <row r="2038" spans="2:6" ht="15.75">
      <c r="B2038" s="3"/>
      <c r="F2038" s="4"/>
    </row>
    <row r="2039" spans="2:6" ht="15.75">
      <c r="B2039" s="3"/>
      <c r="F2039" s="4"/>
    </row>
    <row r="2040" spans="2:6" ht="15.75">
      <c r="B2040" s="3"/>
      <c r="F2040" s="4"/>
    </row>
    <row r="2041" spans="2:6" ht="15.75">
      <c r="B2041" s="3"/>
      <c r="F2041" s="4"/>
    </row>
    <row r="2042" spans="2:6" ht="15.75">
      <c r="B2042" s="3"/>
      <c r="F2042" s="4"/>
    </row>
    <row r="2043" spans="2:6" ht="15.75">
      <c r="B2043" s="3"/>
      <c r="F2043" s="4"/>
    </row>
    <row r="2044" spans="2:6" ht="15.75">
      <c r="B2044" s="3"/>
      <c r="F2044" s="4"/>
    </row>
    <row r="2045" spans="2:6" ht="15.75">
      <c r="B2045" s="3"/>
      <c r="F2045" s="4"/>
    </row>
    <row r="2046" spans="2:6" ht="15.75">
      <c r="B2046" s="3"/>
      <c r="F2046" s="4"/>
    </row>
    <row r="2047" spans="2:6" ht="15.75">
      <c r="B2047" s="3"/>
      <c r="F2047" s="4"/>
    </row>
    <row r="2048" spans="2:6" ht="15.75">
      <c r="B2048" s="3"/>
      <c r="F2048" s="4"/>
    </row>
    <row r="2049" spans="2:6" ht="15.75">
      <c r="B2049" s="3"/>
      <c r="F2049" s="4"/>
    </row>
    <row r="2050" spans="2:6" ht="15.75">
      <c r="B2050" s="3"/>
      <c r="F2050" s="4"/>
    </row>
    <row r="2051" spans="2:6" ht="15.75">
      <c r="B2051" s="3"/>
      <c r="F2051" s="4"/>
    </row>
    <row r="2052" spans="2:6" ht="15.75">
      <c r="B2052" s="3"/>
      <c r="F2052" s="4"/>
    </row>
    <row r="2053" spans="2:6" ht="15.75">
      <c r="B2053" s="3"/>
      <c r="F2053" s="4"/>
    </row>
    <row r="2054" spans="2:6" ht="15.75">
      <c r="B2054" s="3"/>
      <c r="F2054" s="4"/>
    </row>
    <row r="2055" spans="2:6" ht="15.75">
      <c r="B2055" s="3"/>
      <c r="F2055" s="4"/>
    </row>
    <row r="2056" spans="2:6" ht="15.75">
      <c r="B2056" s="3"/>
      <c r="F2056" s="4"/>
    </row>
    <row r="2057" spans="2:6" ht="15.75">
      <c r="B2057" s="3"/>
      <c r="F2057" s="4"/>
    </row>
    <row r="2058" spans="2:6" ht="15.75">
      <c r="B2058" s="3"/>
      <c r="F2058" s="4"/>
    </row>
    <row r="2059" spans="2:6" ht="15.75">
      <c r="B2059" s="3"/>
      <c r="F2059" s="4"/>
    </row>
    <row r="2060" spans="2:6" ht="15.75">
      <c r="B2060" s="3"/>
      <c r="F2060" s="4"/>
    </row>
    <row r="2061" spans="2:6" ht="15.75">
      <c r="B2061" s="3"/>
      <c r="F2061" s="4"/>
    </row>
    <row r="2062" spans="2:6" ht="15.75">
      <c r="B2062" s="3"/>
      <c r="F2062" s="4"/>
    </row>
    <row r="2063" spans="2:6" ht="15.75">
      <c r="B2063" s="3"/>
      <c r="F2063" s="4"/>
    </row>
    <row r="2064" spans="2:6" ht="15.75">
      <c r="B2064" s="3"/>
      <c r="F2064" s="4"/>
    </row>
    <row r="2065" spans="2:6" ht="15.75">
      <c r="B2065" s="3"/>
      <c r="F2065" s="4"/>
    </row>
    <row r="2066" spans="2:6" ht="15.75">
      <c r="B2066" s="3"/>
      <c r="F2066" s="4"/>
    </row>
    <row r="2067" spans="2:6" ht="15.75">
      <c r="B2067" s="3"/>
      <c r="F2067" s="4"/>
    </row>
    <row r="2068" spans="2:6" ht="15.75">
      <c r="B2068" s="3"/>
      <c r="F2068" s="4"/>
    </row>
    <row r="2069" spans="2:6" ht="15.75">
      <c r="B2069" s="3"/>
      <c r="F2069" s="4"/>
    </row>
    <row r="2070" spans="2:6" ht="15.75">
      <c r="B2070" s="3"/>
      <c r="F2070" s="4"/>
    </row>
    <row r="2071" spans="2:6" ht="15.75">
      <c r="B2071" s="3"/>
      <c r="F2071" s="4"/>
    </row>
    <row r="2072" spans="2:6" ht="15.75">
      <c r="B2072" s="3"/>
      <c r="F2072" s="4"/>
    </row>
    <row r="2073" spans="2:6" ht="15.75">
      <c r="B2073" s="3"/>
      <c r="F2073" s="4"/>
    </row>
    <row r="2074" spans="2:6" ht="15.75">
      <c r="B2074" s="3"/>
      <c r="F2074" s="4"/>
    </row>
    <row r="2075" spans="2:6" ht="15.75">
      <c r="B2075" s="3"/>
      <c r="F2075" s="4"/>
    </row>
    <row r="2076" spans="2:6" ht="15.75">
      <c r="B2076" s="3"/>
      <c r="F2076" s="4"/>
    </row>
    <row r="2077" spans="2:6" ht="15.75">
      <c r="B2077" s="3"/>
      <c r="F2077" s="4"/>
    </row>
    <row r="2078" spans="2:6" ht="15.75">
      <c r="B2078" s="3"/>
      <c r="F2078" s="4"/>
    </row>
    <row r="2079" spans="2:6" ht="15.75">
      <c r="B2079" s="3"/>
      <c r="F2079" s="4"/>
    </row>
    <row r="2080" spans="2:6" ht="15.75">
      <c r="B2080" s="3"/>
      <c r="F2080" s="4"/>
    </row>
    <row r="2081" spans="2:6" ht="15.75">
      <c r="B2081" s="3"/>
      <c r="F2081" s="4"/>
    </row>
    <row r="2082" spans="2:6" ht="15.75">
      <c r="B2082" s="3"/>
      <c r="F2082" s="4"/>
    </row>
    <row r="2083" spans="2:6" ht="15.75">
      <c r="B2083" s="3"/>
      <c r="F2083" s="4"/>
    </row>
    <row r="2084" spans="2:6" ht="15.75">
      <c r="B2084" s="3"/>
      <c r="F2084" s="4"/>
    </row>
    <row r="2085" spans="2:6" ht="15.75">
      <c r="B2085" s="3"/>
      <c r="F2085" s="4"/>
    </row>
    <row r="2086" spans="2:6" ht="15.75">
      <c r="B2086" s="3"/>
      <c r="F2086" s="4"/>
    </row>
    <row r="2087" spans="2:6" ht="15.75">
      <c r="B2087" s="3"/>
      <c r="F2087" s="4"/>
    </row>
    <row r="2088" spans="2:6" ht="15.75">
      <c r="B2088" s="3"/>
      <c r="F2088" s="4"/>
    </row>
    <row r="2089" spans="2:6" ht="15.75">
      <c r="B2089" s="3"/>
      <c r="F2089" s="4"/>
    </row>
    <row r="2090" spans="2:6" ht="15.75">
      <c r="B2090" s="3"/>
      <c r="F2090" s="4"/>
    </row>
    <row r="2091" spans="2:6" ht="15.75">
      <c r="B2091" s="3"/>
      <c r="F2091" s="4"/>
    </row>
    <row r="2092" spans="2:6" ht="15.75">
      <c r="B2092" s="3"/>
      <c r="F2092" s="4"/>
    </row>
    <row r="2093" spans="2:6" ht="15.75">
      <c r="B2093" s="3"/>
      <c r="F2093" s="4"/>
    </row>
    <row r="2094" spans="2:6" ht="15.75">
      <c r="B2094" s="3"/>
      <c r="F2094" s="4"/>
    </row>
    <row r="2095" spans="2:6" ht="15.75">
      <c r="B2095" s="3"/>
      <c r="F2095" s="4"/>
    </row>
    <row r="2096" spans="2:6" ht="15.75">
      <c r="B2096" s="3"/>
      <c r="F2096" s="4"/>
    </row>
    <row r="2097" spans="2:6" ht="15.75">
      <c r="B2097" s="3"/>
      <c r="F2097" s="4"/>
    </row>
    <row r="2098" spans="2:6" ht="15.75">
      <c r="B2098" s="3"/>
      <c r="F2098" s="4"/>
    </row>
    <row r="2099" spans="2:6" ht="15.75">
      <c r="B2099" s="3"/>
      <c r="F2099" s="4"/>
    </row>
    <row r="2100" spans="2:6" ht="15.75">
      <c r="B2100" s="3"/>
      <c r="F2100" s="4"/>
    </row>
    <row r="2101" spans="2:6" ht="15.75">
      <c r="B2101" s="3"/>
      <c r="F2101" s="4"/>
    </row>
    <row r="2102" spans="2:6" ht="15.75">
      <c r="B2102" s="3"/>
      <c r="F2102" s="4"/>
    </row>
    <row r="2103" spans="2:6" ht="15.75">
      <c r="B2103" s="3"/>
      <c r="F2103" s="4"/>
    </row>
    <row r="2104" spans="2:6" ht="15.75">
      <c r="B2104" s="3"/>
      <c r="F2104" s="4"/>
    </row>
    <row r="2105" spans="2:6" ht="15.75">
      <c r="B2105" s="3"/>
      <c r="F2105" s="4"/>
    </row>
    <row r="2106" spans="2:6" ht="15.75">
      <c r="B2106" s="3"/>
      <c r="F2106" s="4"/>
    </row>
    <row r="2107" spans="2:6" ht="15.75">
      <c r="B2107" s="3"/>
      <c r="F2107" s="4"/>
    </row>
    <row r="2108" spans="2:6" ht="15.75">
      <c r="B2108" s="3"/>
      <c r="F2108" s="4"/>
    </row>
    <row r="2109" spans="2:6" ht="15.75">
      <c r="B2109" s="3"/>
      <c r="F2109" s="4"/>
    </row>
    <row r="2110" spans="2:6" ht="15.75">
      <c r="B2110" s="3"/>
      <c r="F2110" s="4"/>
    </row>
    <row r="2111" spans="2:6" ht="15.75">
      <c r="B2111" s="3"/>
      <c r="F2111" s="4"/>
    </row>
    <row r="2112" spans="2:6" ht="15.75">
      <c r="B2112" s="3"/>
      <c r="F2112" s="4"/>
    </row>
    <row r="2113" spans="2:6" ht="15.75">
      <c r="B2113" s="3"/>
      <c r="F2113" s="4"/>
    </row>
    <row r="2114" spans="2:6" ht="15.75">
      <c r="B2114" s="3"/>
      <c r="F2114" s="4"/>
    </row>
    <row r="2115" spans="2:6" ht="15.75">
      <c r="B2115" s="3"/>
      <c r="F2115" s="4"/>
    </row>
    <row r="2116" spans="2:6" ht="15.75">
      <c r="B2116" s="3"/>
      <c r="F2116" s="4"/>
    </row>
    <row r="2117" spans="2:6" ht="15.75">
      <c r="B2117" s="3"/>
      <c r="F2117" s="4"/>
    </row>
    <row r="2118" spans="2:6" ht="15.75">
      <c r="B2118" s="3"/>
      <c r="F2118" s="4"/>
    </row>
    <row r="2119" spans="2:6" ht="15.75">
      <c r="B2119" s="3"/>
      <c r="F2119" s="4"/>
    </row>
    <row r="2120" spans="2:6" ht="15.75">
      <c r="B2120" s="3"/>
      <c r="F2120" s="4"/>
    </row>
    <row r="2121" spans="2:6" ht="15.75">
      <c r="B2121" s="3"/>
      <c r="F2121" s="4"/>
    </row>
    <row r="2122" spans="2:6" ht="15.75">
      <c r="B2122" s="3"/>
      <c r="F2122" s="4"/>
    </row>
    <row r="2123" spans="2:6" ht="15.75">
      <c r="B2123" s="3"/>
      <c r="F2123" s="4"/>
    </row>
    <row r="2124" spans="2:6" ht="15.75">
      <c r="B2124" s="3"/>
      <c r="F2124" s="4"/>
    </row>
    <row r="2125" spans="2:6" ht="15.75">
      <c r="B2125" s="3"/>
      <c r="F2125" s="4"/>
    </row>
    <row r="2126" spans="2:6" ht="15.75">
      <c r="B2126" s="3"/>
      <c r="F2126" s="4"/>
    </row>
    <row r="2127" spans="2:6" ht="15.75">
      <c r="B2127" s="3"/>
      <c r="F2127" s="4"/>
    </row>
    <row r="2128" spans="2:6" ht="15.75">
      <c r="B2128" s="3"/>
      <c r="F2128" s="4"/>
    </row>
    <row r="2129" spans="2:6" ht="15.75">
      <c r="B2129" s="3"/>
      <c r="F2129" s="4"/>
    </row>
    <row r="2130" spans="2:6" ht="15.75">
      <c r="B2130" s="3"/>
      <c r="F2130" s="4"/>
    </row>
    <row r="2131" spans="2:6" ht="15.75">
      <c r="B2131" s="3"/>
      <c r="F2131" s="4"/>
    </row>
    <row r="2132" spans="2:6" ht="15.75">
      <c r="B2132" s="3"/>
      <c r="F2132" s="4"/>
    </row>
    <row r="2133" spans="2:6" ht="15.75">
      <c r="B2133" s="3"/>
      <c r="F2133" s="4"/>
    </row>
    <row r="2134" spans="2:6" ht="15.75">
      <c r="B2134" s="3"/>
      <c r="F2134" s="4"/>
    </row>
    <row r="2135" spans="2:6" ht="15.75">
      <c r="B2135" s="3"/>
      <c r="F2135" s="4"/>
    </row>
    <row r="2136" spans="2:6" ht="15.75">
      <c r="B2136" s="3"/>
      <c r="F2136" s="4"/>
    </row>
    <row r="2137" spans="2:6" ht="15.75">
      <c r="B2137" s="3"/>
      <c r="F2137" s="4"/>
    </row>
    <row r="2138" spans="2:6" ht="15.75">
      <c r="B2138" s="3"/>
      <c r="F2138" s="4"/>
    </row>
    <row r="2139" spans="2:6" ht="15.75">
      <c r="B2139" s="3"/>
      <c r="F2139" s="4"/>
    </row>
    <row r="2140" spans="2:6" ht="15.75">
      <c r="B2140" s="3"/>
      <c r="F2140" s="4"/>
    </row>
    <row r="2141" spans="2:6" ht="15.75">
      <c r="B2141" s="3"/>
      <c r="F2141" s="4"/>
    </row>
    <row r="2142" spans="2:6" ht="15.75">
      <c r="B2142" s="3"/>
      <c r="F2142" s="4"/>
    </row>
    <row r="2143" spans="2:6" ht="15.75">
      <c r="B2143" s="3"/>
      <c r="F2143" s="4"/>
    </row>
    <row r="2144" spans="2:6" ht="15.75">
      <c r="B2144" s="3"/>
      <c r="F2144" s="4"/>
    </row>
    <row r="2145" spans="2:6" ht="15.75">
      <c r="B2145" s="3"/>
      <c r="F2145" s="4"/>
    </row>
    <row r="2146" spans="2:6" ht="15.75">
      <c r="B2146" s="3"/>
      <c r="F2146" s="4"/>
    </row>
    <row r="2147" spans="2:6" ht="15.75">
      <c r="B2147" s="3"/>
      <c r="F2147" s="4"/>
    </row>
    <row r="2148" spans="2:6" ht="15.75">
      <c r="B2148" s="3"/>
      <c r="F2148" s="4"/>
    </row>
    <row r="2149" spans="2:6" ht="15.75">
      <c r="B2149" s="3"/>
      <c r="F2149" s="4"/>
    </row>
    <row r="2150" spans="2:6" ht="15.75">
      <c r="B2150" s="3"/>
      <c r="F2150" s="4"/>
    </row>
    <row r="2151" spans="2:6" ht="15.75">
      <c r="B2151" s="3"/>
      <c r="F2151" s="4"/>
    </row>
    <row r="2152" spans="2:6" ht="15.75">
      <c r="B2152" s="3"/>
      <c r="F2152" s="4"/>
    </row>
    <row r="2153" spans="2:6" ht="15.75">
      <c r="B2153" s="3"/>
      <c r="F2153" s="4"/>
    </row>
    <row r="2154" spans="2:6" ht="15.75">
      <c r="B2154" s="3"/>
      <c r="F2154" s="4"/>
    </row>
    <row r="2155" spans="2:6" ht="15.75">
      <c r="B2155" s="3"/>
      <c r="F2155" s="4"/>
    </row>
    <row r="2156" spans="2:6" ht="15.75">
      <c r="B2156" s="3"/>
      <c r="F2156" s="4"/>
    </row>
    <row r="2157" spans="2:6" ht="15.75">
      <c r="B2157" s="3"/>
      <c r="F2157" s="4"/>
    </row>
    <row r="2158" spans="2:6" ht="15.75">
      <c r="B2158" s="3"/>
      <c r="F2158" s="4"/>
    </row>
    <row r="2159" spans="2:6" ht="15.75">
      <c r="B2159" s="3"/>
      <c r="F2159" s="4"/>
    </row>
    <row r="2160" spans="2:6" ht="15.75">
      <c r="B2160" s="3"/>
      <c r="F2160" s="4"/>
    </row>
    <row r="2161" spans="2:6" ht="15.75">
      <c r="B2161" s="3"/>
      <c r="F2161" s="4"/>
    </row>
    <row r="2162" spans="2:6" ht="15.75">
      <c r="B2162" s="3"/>
      <c r="F2162" s="4"/>
    </row>
    <row r="2163" spans="2:6" ht="15.75">
      <c r="B2163" s="3"/>
      <c r="F2163" s="4"/>
    </row>
    <row r="2164" spans="2:6" ht="15.75">
      <c r="B2164" s="3"/>
      <c r="F2164" s="4"/>
    </row>
    <row r="2165" spans="2:6" ht="15.75">
      <c r="B2165" s="3"/>
      <c r="F2165" s="4"/>
    </row>
    <row r="2166" spans="2:6" ht="15.75">
      <c r="B2166" s="3"/>
      <c r="F2166" s="4"/>
    </row>
    <row r="2167" spans="2:6" ht="15.75">
      <c r="B2167" s="3"/>
      <c r="F2167" s="4"/>
    </row>
    <row r="2168" spans="2:6" ht="15.75">
      <c r="B2168" s="3"/>
      <c r="F2168" s="4"/>
    </row>
    <row r="2169" spans="2:6" ht="15.75">
      <c r="B2169" s="3"/>
      <c r="F2169" s="4"/>
    </row>
    <row r="2170" spans="2:6" ht="15.75">
      <c r="B2170" s="3"/>
      <c r="F2170" s="4"/>
    </row>
    <row r="2171" spans="2:6" ht="15.75">
      <c r="B2171" s="3"/>
      <c r="F2171" s="4"/>
    </row>
    <row r="2172" spans="2:6" ht="15.75">
      <c r="B2172" s="3"/>
      <c r="F2172" s="4"/>
    </row>
    <row r="2173" spans="2:6" ht="15.75">
      <c r="B2173" s="3"/>
      <c r="F2173" s="4"/>
    </row>
    <row r="2174" spans="2:6" ht="15.75">
      <c r="B2174" s="3"/>
      <c r="F2174" s="4"/>
    </row>
    <row r="2175" spans="2:6" ht="15.75">
      <c r="B2175" s="3"/>
      <c r="F2175" s="4"/>
    </row>
    <row r="2176" spans="2:6" ht="15.75">
      <c r="B2176" s="3"/>
      <c r="F2176" s="4"/>
    </row>
    <row r="2177" spans="2:6" ht="15.75">
      <c r="B2177" s="3"/>
      <c r="F2177" s="4"/>
    </row>
    <row r="2178" spans="2:6" ht="15.75">
      <c r="B2178" s="3"/>
      <c r="F2178" s="4"/>
    </row>
    <row r="2179" spans="2:6" ht="15.75">
      <c r="B2179" s="3"/>
      <c r="F2179" s="4"/>
    </row>
    <row r="2180" spans="2:6" ht="15.75">
      <c r="B2180" s="3"/>
      <c r="F2180" s="4"/>
    </row>
    <row r="2181" spans="2:6" ht="15.75">
      <c r="B2181" s="3"/>
      <c r="F2181" s="4"/>
    </row>
    <row r="2182" spans="2:6" ht="15.75">
      <c r="B2182" s="3"/>
      <c r="F2182" s="4"/>
    </row>
    <row r="2183" spans="2:6" ht="15.75">
      <c r="B2183" s="3"/>
      <c r="F2183" s="4"/>
    </row>
    <row r="2184" spans="2:6" ht="15.75">
      <c r="B2184" s="3"/>
      <c r="F2184" s="4"/>
    </row>
    <row r="2185" spans="2:6" ht="15.75">
      <c r="B2185" s="3"/>
      <c r="F2185" s="4"/>
    </row>
    <row r="2186" spans="2:6" ht="15.75">
      <c r="B2186" s="3"/>
      <c r="F2186" s="4"/>
    </row>
    <row r="2187" spans="2:6" ht="15.75">
      <c r="B2187" s="3"/>
      <c r="F2187" s="4"/>
    </row>
    <row r="2188" spans="2:6" ht="15.75">
      <c r="B2188" s="3"/>
      <c r="F2188" s="4"/>
    </row>
    <row r="2189" spans="2:6" ht="15.75">
      <c r="B2189" s="3"/>
      <c r="F2189" s="4"/>
    </row>
    <row r="2190" spans="2:6" ht="15.75">
      <c r="B2190" s="3"/>
      <c r="F2190" s="4"/>
    </row>
    <row r="2191" spans="2:6" ht="15.75">
      <c r="B2191" s="3"/>
      <c r="F2191" s="4"/>
    </row>
    <row r="2192" spans="2:6" ht="15.75">
      <c r="B2192" s="3"/>
      <c r="F2192" s="4"/>
    </row>
    <row r="2193" spans="2:6" ht="15.75">
      <c r="B2193" s="3"/>
      <c r="F2193" s="4"/>
    </row>
    <row r="2194" spans="2:6" ht="15.75">
      <c r="B2194" s="3"/>
      <c r="F2194" s="4"/>
    </row>
    <row r="2195" spans="2:6" ht="15.75">
      <c r="B2195" s="3"/>
      <c r="F2195" s="4"/>
    </row>
    <row r="2196" spans="2:6" ht="15.75">
      <c r="B2196" s="3"/>
      <c r="F2196" s="4"/>
    </row>
    <row r="2197" spans="2:6" ht="15.75">
      <c r="B2197" s="3"/>
      <c r="F2197" s="4"/>
    </row>
    <row r="2198" spans="2:6" ht="15.75">
      <c r="B2198" s="3"/>
      <c r="F2198" s="4"/>
    </row>
    <row r="2199" spans="2:6" ht="15.75">
      <c r="B2199" s="3"/>
      <c r="F2199" s="4"/>
    </row>
    <row r="2200" spans="2:6" ht="15.75">
      <c r="B2200" s="3"/>
      <c r="F2200" s="4"/>
    </row>
    <row r="2201" spans="2:6" ht="15.75">
      <c r="B2201" s="3"/>
      <c r="F2201" s="4"/>
    </row>
    <row r="2202" spans="2:6" ht="15.75">
      <c r="B2202" s="3"/>
      <c r="F2202" s="4"/>
    </row>
    <row r="2203" spans="2:6" ht="15.75">
      <c r="B2203" s="3"/>
      <c r="F2203" s="4"/>
    </row>
    <row r="2204" spans="2:6" ht="15.75">
      <c r="B2204" s="3"/>
      <c r="F2204" s="4"/>
    </row>
    <row r="2205" spans="2:6" ht="15.75">
      <c r="B2205" s="3"/>
      <c r="F2205" s="4"/>
    </row>
    <row r="2206" spans="2:6" ht="15.75">
      <c r="B2206" s="3"/>
      <c r="F2206" s="4"/>
    </row>
    <row r="2207" spans="2:6" ht="15.75">
      <c r="B2207" s="3"/>
      <c r="F2207" s="4"/>
    </row>
    <row r="2208" spans="2:6" ht="15.75">
      <c r="B2208" s="3"/>
      <c r="F2208" s="4"/>
    </row>
    <row r="2209" spans="2:6" ht="15.75">
      <c r="B2209" s="3"/>
      <c r="F2209" s="4"/>
    </row>
    <row r="2210" spans="2:6" ht="15.75">
      <c r="B2210" s="3"/>
      <c r="F2210" s="4"/>
    </row>
    <row r="2211" spans="2:6" ht="15.75">
      <c r="B2211" s="3"/>
      <c r="F2211" s="4"/>
    </row>
    <row r="2212" spans="2:6" ht="15.75">
      <c r="B2212" s="3"/>
      <c r="F2212" s="4"/>
    </row>
    <row r="2213" spans="2:6" ht="15.75">
      <c r="B2213" s="3"/>
      <c r="F2213" s="4"/>
    </row>
    <row r="2214" spans="2:6" ht="15.75">
      <c r="B2214" s="3"/>
      <c r="F2214" s="4"/>
    </row>
    <row r="2215" spans="2:6" ht="15.75">
      <c r="B2215" s="3"/>
      <c r="F2215" s="4"/>
    </row>
    <row r="2216" spans="2:6" ht="15.75">
      <c r="B2216" s="3"/>
      <c r="F2216" s="4"/>
    </row>
    <row r="2217" spans="2:6" ht="15.75">
      <c r="B2217" s="3"/>
      <c r="F2217" s="4"/>
    </row>
    <row r="2218" spans="2:6" ht="15.75">
      <c r="B2218" s="3"/>
      <c r="F2218" s="4"/>
    </row>
    <row r="2219" spans="2:6" ht="15.75">
      <c r="B2219" s="3"/>
      <c r="F2219" s="4"/>
    </row>
    <row r="2220" spans="2:6" ht="15.75">
      <c r="B2220" s="3"/>
      <c r="F2220" s="4"/>
    </row>
    <row r="2221" spans="2:6" ht="15.75">
      <c r="B2221" s="3"/>
      <c r="F2221" s="4"/>
    </row>
    <row r="2222" spans="2:6" ht="15.75">
      <c r="B2222" s="3"/>
      <c r="F2222" s="4"/>
    </row>
    <row r="2223" spans="2:6" ht="15.75">
      <c r="B2223" s="3"/>
      <c r="F2223" s="4"/>
    </row>
    <row r="2224" spans="2:6" ht="15.75">
      <c r="B2224" s="3"/>
      <c r="F2224" s="4"/>
    </row>
    <row r="2225" spans="2:6" ht="15.75">
      <c r="B2225" s="3"/>
      <c r="F2225" s="4"/>
    </row>
    <row r="2226" spans="2:6" ht="15.75">
      <c r="B2226" s="3"/>
      <c r="F2226" s="4"/>
    </row>
    <row r="2227" spans="2:6" ht="15.75">
      <c r="B2227" s="3"/>
      <c r="F2227" s="4"/>
    </row>
    <row r="2228" spans="2:6" ht="15.75">
      <c r="B2228" s="3"/>
      <c r="F2228" s="4"/>
    </row>
    <row r="2229" spans="2:6" ht="15.75">
      <c r="B2229" s="3"/>
      <c r="F2229" s="4"/>
    </row>
    <row r="2230" spans="2:6" ht="15.75">
      <c r="B2230" s="3"/>
      <c r="F2230" s="4"/>
    </row>
    <row r="2231" spans="2:6" ht="15.75">
      <c r="B2231" s="3"/>
      <c r="F2231" s="4"/>
    </row>
    <row r="2232" spans="2:6" ht="15.75">
      <c r="B2232" s="3"/>
      <c r="F2232" s="4"/>
    </row>
    <row r="2233" spans="2:6" ht="15.75">
      <c r="B2233" s="3"/>
      <c r="F2233" s="4"/>
    </row>
    <row r="2234" spans="2:6" ht="15.75">
      <c r="B2234" s="3"/>
      <c r="F2234" s="4"/>
    </row>
    <row r="2235" spans="2:6" ht="15.75">
      <c r="B2235" s="3"/>
      <c r="F2235" s="4"/>
    </row>
    <row r="2236" spans="2:6" ht="15.75">
      <c r="B2236" s="3"/>
      <c r="F2236" s="4"/>
    </row>
    <row r="2237" spans="2:6" ht="15.75">
      <c r="B2237" s="3"/>
      <c r="F2237" s="4"/>
    </row>
    <row r="2238" spans="2:6" ht="15.75">
      <c r="B2238" s="3"/>
      <c r="F2238" s="4"/>
    </row>
    <row r="2239" spans="2:6" ht="15.75">
      <c r="B2239" s="3"/>
      <c r="F2239" s="4"/>
    </row>
    <row r="2240" spans="2:6" ht="15.75">
      <c r="B2240" s="3"/>
      <c r="F2240" s="4"/>
    </row>
    <row r="2241" spans="2:6" ht="15.75">
      <c r="B2241" s="3"/>
      <c r="F2241" s="4"/>
    </row>
    <row r="2242" spans="2:6" ht="15.75">
      <c r="B2242" s="3"/>
      <c r="F2242" s="4"/>
    </row>
    <row r="2243" spans="2:6" ht="15.75">
      <c r="B2243" s="3"/>
      <c r="F2243" s="4"/>
    </row>
    <row r="2244" spans="2:6" ht="15.75">
      <c r="B2244" s="3"/>
      <c r="F2244" s="4"/>
    </row>
    <row r="2245" spans="2:6" ht="15.75">
      <c r="B2245" s="3"/>
      <c r="F2245" s="4"/>
    </row>
    <row r="2246" spans="2:6" ht="15.75">
      <c r="B2246" s="3"/>
      <c r="F2246" s="4"/>
    </row>
    <row r="2247" spans="2:6" ht="15.75">
      <c r="B2247" s="3"/>
      <c r="F2247" s="4"/>
    </row>
    <row r="2248" spans="2:6" ht="15.75">
      <c r="B2248" s="3"/>
      <c r="F2248" s="4"/>
    </row>
    <row r="2249" spans="2:6" ht="15.75">
      <c r="B2249" s="3"/>
      <c r="F2249" s="4"/>
    </row>
    <row r="2250" spans="2:6" ht="15.75">
      <c r="B2250" s="3"/>
      <c r="F2250" s="4"/>
    </row>
    <row r="2251" spans="2:6" ht="15.75">
      <c r="B2251" s="3"/>
      <c r="F2251" s="4"/>
    </row>
    <row r="2252" spans="2:6" ht="15.75">
      <c r="B2252" s="3"/>
      <c r="F2252" s="4"/>
    </row>
    <row r="2253" spans="2:6" ht="15.75">
      <c r="B2253" s="3"/>
      <c r="F2253" s="4"/>
    </row>
    <row r="2254" spans="2:6" ht="15.75">
      <c r="B2254" s="3"/>
      <c r="F2254" s="4"/>
    </row>
    <row r="2255" spans="2:6" ht="15.75">
      <c r="B2255" s="3"/>
      <c r="F2255" s="4"/>
    </row>
    <row r="2256" spans="2:6" ht="15.75">
      <c r="B2256" s="3"/>
      <c r="F2256" s="4"/>
    </row>
    <row r="2257" spans="2:6" ht="15.75">
      <c r="B2257" s="3"/>
      <c r="F2257" s="4"/>
    </row>
    <row r="2258" spans="2:6" ht="15.75">
      <c r="B2258" s="3"/>
      <c r="F2258" s="4"/>
    </row>
    <row r="2259" spans="2:6" ht="15.75">
      <c r="B2259" s="3"/>
      <c r="F2259" s="4"/>
    </row>
    <row r="2260" spans="2:6" ht="15.75">
      <c r="B2260" s="3"/>
      <c r="F2260" s="4"/>
    </row>
    <row r="2261" spans="2:6" ht="15.75">
      <c r="B2261" s="3"/>
      <c r="F2261" s="4"/>
    </row>
    <row r="2262" spans="2:6" ht="15.75">
      <c r="B2262" s="3"/>
      <c r="F2262" s="4"/>
    </row>
    <row r="2263" spans="2:6" ht="15.75">
      <c r="B2263" s="3"/>
      <c r="F2263" s="4"/>
    </row>
    <row r="2264" spans="2:6" ht="15.75">
      <c r="B2264" s="3"/>
      <c r="F2264" s="4"/>
    </row>
    <row r="2265" spans="2:6" ht="15.75">
      <c r="B2265" s="3"/>
      <c r="F2265" s="4"/>
    </row>
    <row r="2266" spans="2:6" ht="15.75">
      <c r="B2266" s="3"/>
      <c r="F2266" s="4"/>
    </row>
    <row r="2267" spans="2:6" ht="15.75">
      <c r="B2267" s="3"/>
      <c r="F2267" s="4"/>
    </row>
    <row r="2268" spans="2:6" ht="15.75">
      <c r="B2268" s="3"/>
      <c r="F2268" s="4"/>
    </row>
    <row r="2269" spans="2:6" ht="15.75">
      <c r="B2269" s="3"/>
      <c r="F2269" s="4"/>
    </row>
    <row r="2270" spans="2:6" ht="15.75">
      <c r="B2270" s="3"/>
      <c r="F2270" s="4"/>
    </row>
    <row r="2271" spans="2:6" ht="15.75">
      <c r="B2271" s="3"/>
      <c r="F2271" s="4"/>
    </row>
    <row r="2272" spans="2:6" ht="15.75">
      <c r="B2272" s="3"/>
      <c r="F2272" s="4"/>
    </row>
    <row r="2273" spans="2:6" ht="15.75">
      <c r="B2273" s="3"/>
      <c r="F2273" s="4"/>
    </row>
    <row r="2274" spans="2:6" ht="15.75">
      <c r="B2274" s="3"/>
      <c r="F2274" s="4"/>
    </row>
    <row r="2275" spans="2:6" ht="15.75">
      <c r="B2275" s="3"/>
      <c r="F2275" s="4"/>
    </row>
    <row r="2276" spans="2:6" ht="15.75">
      <c r="B2276" s="3"/>
      <c r="F2276" s="4"/>
    </row>
    <row r="2277" spans="2:6" ht="15.75">
      <c r="B2277" s="3"/>
      <c r="F2277" s="4"/>
    </row>
    <row r="2278" spans="2:6" ht="15.75">
      <c r="B2278" s="3"/>
      <c r="F2278" s="4"/>
    </row>
    <row r="2279" ht="15.75">
      <c r="B2279" s="3"/>
    </row>
    <row r="2280" ht="15.75">
      <c r="B2280" s="3"/>
    </row>
    <row r="2281" ht="15.75">
      <c r="B2281" s="3"/>
    </row>
    <row r="2282" ht="15.75">
      <c r="B2282" s="3"/>
    </row>
    <row r="2283" ht="15.75">
      <c r="B2283" s="3"/>
    </row>
    <row r="2284" ht="15.75">
      <c r="B2284" s="3"/>
    </row>
    <row r="2285" ht="15.75">
      <c r="B2285" s="3"/>
    </row>
    <row r="2286" ht="15.75">
      <c r="B2286" s="3"/>
    </row>
    <row r="2287" ht="15.75">
      <c r="B2287" s="3"/>
    </row>
    <row r="2288" ht="15.75">
      <c r="B2288" s="3"/>
    </row>
    <row r="2289" ht="15.75">
      <c r="B2289" s="3"/>
    </row>
    <row r="2290" ht="15.75">
      <c r="B2290" s="3"/>
    </row>
    <row r="2291" ht="15.75">
      <c r="B2291" s="3"/>
    </row>
    <row r="2292" ht="15.75">
      <c r="B2292" s="3"/>
    </row>
    <row r="2293" ht="15.75">
      <c r="B2293" s="3"/>
    </row>
    <row r="2294" ht="15.75">
      <c r="B2294" s="3"/>
    </row>
    <row r="2295" ht="15.75">
      <c r="B2295" s="3"/>
    </row>
    <row r="2296" ht="15.75">
      <c r="B2296" s="3"/>
    </row>
    <row r="2297" ht="15.75">
      <c r="B2297" s="3"/>
    </row>
    <row r="2298" ht="15.75">
      <c r="B2298" s="3"/>
    </row>
    <row r="2299" ht="15.75">
      <c r="B2299" s="3"/>
    </row>
    <row r="2300" ht="15.75">
      <c r="B2300" s="3"/>
    </row>
    <row r="2301" ht="15.75">
      <c r="B2301" s="3"/>
    </row>
    <row r="2302" ht="15.75">
      <c r="B2302" s="3"/>
    </row>
    <row r="2303" ht="15.75">
      <c r="B2303" s="3"/>
    </row>
    <row r="2304" ht="15.75">
      <c r="B2304" s="3"/>
    </row>
    <row r="2305" ht="15.75">
      <c r="B2305" s="3"/>
    </row>
    <row r="2306" ht="15.75">
      <c r="B2306" s="3"/>
    </row>
    <row r="2307" ht="15.75">
      <c r="B2307" s="3"/>
    </row>
    <row r="2308" ht="15.75">
      <c r="B2308" s="3"/>
    </row>
    <row r="2309" ht="15.75">
      <c r="B2309" s="3"/>
    </row>
    <row r="2310" ht="15.75">
      <c r="B2310" s="3"/>
    </row>
    <row r="2311" ht="15.75">
      <c r="B2311" s="3"/>
    </row>
    <row r="2312" ht="15.75">
      <c r="B2312" s="3"/>
    </row>
    <row r="2313" ht="15.75">
      <c r="B2313" s="3"/>
    </row>
    <row r="2314" ht="15.75">
      <c r="B2314" s="3"/>
    </row>
    <row r="2315" ht="15.75">
      <c r="B2315" s="3"/>
    </row>
    <row r="2316" ht="15.75">
      <c r="B2316" s="3"/>
    </row>
    <row r="2317" ht="15.75">
      <c r="B2317" s="3"/>
    </row>
    <row r="2318" ht="15.75">
      <c r="B2318" s="3"/>
    </row>
    <row r="2319" ht="15.75">
      <c r="B2319" s="3"/>
    </row>
  </sheetData>
  <mergeCells count="4">
    <mergeCell ref="A352:A353"/>
    <mergeCell ref="A354:A355"/>
    <mergeCell ref="A1:B1"/>
    <mergeCell ref="A2:B2"/>
  </mergeCells>
  <printOptions/>
  <pageMargins left="0.5" right="0.25" top="0.5" bottom="0.37" header="0.5" footer="0.19"/>
  <pageSetup fitToHeight="80" fitToWidth="1" horizontalDpi="300" verticalDpi="300" orientation="landscape" scale="70" r:id="rId1"/>
  <headerFooter alignWithMargins="0">
    <oddFooter>&amp;L&amp;D&amp;C&amp;P&amp;R&amp;"Times New Roman,Regular"&amp;9G:\TechSupp\Highway\RouteDescriptions</oddFooter>
  </headerFooter>
  <rowBreaks count="43" manualBreakCount="43">
    <brk id="50" max="5" man="1"/>
    <brk id="94" max="5" man="1"/>
    <brk id="138" max="5" man="1"/>
    <brk id="184" max="5" man="1"/>
    <brk id="249" max="5" man="1"/>
    <brk id="334" max="5" man="1"/>
    <brk id="373" max="5" man="1"/>
    <brk id="379" max="5" man="1"/>
    <brk id="421" max="5" man="1"/>
    <brk id="464" max="5" man="1"/>
    <brk id="506" max="5" man="1"/>
    <brk id="550" max="5" man="1"/>
    <brk id="592" max="5" man="1"/>
    <brk id="634" max="5" man="1"/>
    <brk id="661" max="5" man="1"/>
    <brk id="704" max="5" man="1"/>
    <brk id="747" max="5" man="1"/>
    <brk id="791" max="5" man="1"/>
    <brk id="835" max="5" man="1"/>
    <brk id="877" max="5" man="1"/>
    <brk id="918" max="5" man="1"/>
    <brk id="963" max="5" man="1"/>
    <brk id="1006" max="5" man="1"/>
    <brk id="1050" max="5" man="1"/>
    <brk id="1093" max="5" man="1"/>
    <brk id="1135" max="5" man="1"/>
    <brk id="1152" max="5" man="1"/>
    <brk id="1196" max="5" man="1"/>
    <brk id="1234" max="5" man="1"/>
    <brk id="1251" max="5" man="1"/>
    <brk id="1296" max="5" man="1"/>
    <brk id="1340" max="5" man="1"/>
    <brk id="1385" max="5" man="1"/>
    <brk id="1427" max="5" man="1"/>
    <brk id="1470" max="5" man="1"/>
    <brk id="1514" max="5" man="1"/>
    <brk id="1559" max="5" man="1"/>
    <brk id="1582" max="5" man="1"/>
    <brk id="1627" max="5" man="1"/>
    <brk id="1673" max="5" man="1"/>
    <brk id="1712" max="5" man="1"/>
    <brk id="1758" max="5" man="1"/>
    <brk id="180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Vermont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AOT</dc:creator>
  <cp:keywords/>
  <dc:description/>
  <cp:lastModifiedBy>Johnathan Croft</cp:lastModifiedBy>
  <cp:lastPrinted>2005-04-18T11:37:56Z</cp:lastPrinted>
  <dcterms:created xsi:type="dcterms:W3CDTF">2001-11-15T19:34:28Z</dcterms:created>
  <dcterms:modified xsi:type="dcterms:W3CDTF">2006-06-02T14:15:27Z</dcterms:modified>
  <cp:category/>
  <cp:version/>
  <cp:contentType/>
  <cp:contentStatus/>
</cp:coreProperties>
</file>